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545" windowWidth="12000" windowHeight="6420" tabRatio="959" firstSheet="2" activeTab="7"/>
  </bookViews>
  <sheets>
    <sheet name="Фінплан - основні фінпоказники" sheetId="14" r:id="rId1"/>
    <sheet name="I.Розшифрування до запланованог" sheetId="2" r:id="rId2"/>
    <sheet name="II. Розрахунки з бюджетом" sheetId="19" r:id="rId3"/>
    <sheet name="III. Рух грошових коштів" sheetId="18" r:id="rId4"/>
    <sheet name="IV. Кап. інвестиції" sheetId="3" r:id="rId5"/>
    <sheet name=" V. Коефіцієнтний аналіз" sheetId="22" r:id="rId6"/>
    <sheet name="VI. Інформація до фінплану" sheetId="10" r:id="rId7"/>
    <sheet name="VI. Інформація до фінплану2" sheetId="20"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__123Graph_XGRAPH3" hidden="1">[1]GDP!#REF!</definedName>
    <definedName name="aa">'[2]1993'!$A$1:$IV$3,'[2]1993'!$A$1:$A$65536</definedName>
    <definedName name="ad">'[3]МТР Газ України'!$B$1</definedName>
    <definedName name="as">'[4]МТР Газ України'!$B$1</definedName>
    <definedName name="asdf">[5]Inform!$E$6</definedName>
    <definedName name="asdfg">[5]Inform!$F$2</definedName>
    <definedName name="BuiltIn_Print_Area___1___1">#REF!</definedName>
    <definedName name="ClDate">[6]Inform!$E$6</definedName>
    <definedName name="ClDate_21">[7]Inform!$E$6</definedName>
    <definedName name="ClDate_25">[7]Inform!$E$6</definedName>
    <definedName name="ClDate_6">[8]Inform!$E$6</definedName>
    <definedName name="CompName">[6]Inform!$F$2</definedName>
    <definedName name="CompName_21">[7]Inform!$F$2</definedName>
    <definedName name="CompName_25">[7]Inform!$F$2</definedName>
    <definedName name="CompName_6">[8]Inform!$F$2</definedName>
    <definedName name="CompNameE">[6]Inform!$G$2</definedName>
    <definedName name="CompNameE_21">[7]Inform!$G$2</definedName>
    <definedName name="CompNameE_25">[7]Inform!$G$2</definedName>
    <definedName name="CompNameE_6">[8]Inform!$G$2</definedName>
    <definedName name="Cost_Category_National_ID">#REF!</definedName>
    <definedName name="Cе511">#REF!</definedName>
    <definedName name="d">'[9]МТР Газ України'!$B$4</definedName>
    <definedName name="dCPIb">[10]попер_роз!#REF!</definedName>
    <definedName name="dPPIb">[10]попер_роз!#REF!</definedName>
    <definedName name="ds">'[11]7  Інші витрати'!#REF!</definedName>
    <definedName name="Fact_Type_ID">#REF!</definedName>
    <definedName name="G">'[12]МТР Газ України'!$B$1</definedName>
    <definedName name="ij1sssss">'[13]7  Інші витрати'!#REF!</definedName>
    <definedName name="LastItem">[14]Лист1!$A$1</definedName>
    <definedName name="Load">'[15]МТР Газ України'!$B$4</definedName>
    <definedName name="Load_ID">'[16]МТР Газ України'!$B$4</definedName>
    <definedName name="Load_ID_10">'[17]7  Інші витрати'!#REF!</definedName>
    <definedName name="Load_ID_11">'[18]МТР Газ України'!$B$4</definedName>
    <definedName name="Load_ID_12">'[18]МТР Газ України'!$B$4</definedName>
    <definedName name="Load_ID_13">'[18]МТР Газ України'!$B$4</definedName>
    <definedName name="Load_ID_14">'[18]МТР Газ України'!$B$4</definedName>
    <definedName name="Load_ID_15">'[18]МТР Газ України'!$B$4</definedName>
    <definedName name="Load_ID_16">'[18]МТР Газ України'!$B$4</definedName>
    <definedName name="Load_ID_17">'[18]МТР Газ України'!$B$4</definedName>
    <definedName name="Load_ID_18">'[19]МТР Газ України'!$B$4</definedName>
    <definedName name="Load_ID_19">'[20]МТР Газ України'!$B$4</definedName>
    <definedName name="Load_ID_20">'[19]МТР Газ України'!$B$4</definedName>
    <definedName name="Load_ID_200">'[15]МТР Газ України'!$B$4</definedName>
    <definedName name="Load_ID_21">'[21]МТР Газ України'!$B$4</definedName>
    <definedName name="Load_ID_23">'[20]МТР Газ України'!$B$4</definedName>
    <definedName name="Load_ID_25">'[21]МТР Газ України'!$B$4</definedName>
    <definedName name="Load_ID_542">'[22]МТР Газ України'!$B$4</definedName>
    <definedName name="Load_ID_6">'[18]МТР Газ України'!$B$4</definedName>
    <definedName name="OpDate">[6]Inform!$E$5</definedName>
    <definedName name="OpDate_21">[7]Inform!$E$5</definedName>
    <definedName name="OpDate_25">[7]Inform!$E$5</definedName>
    <definedName name="OpDate_6">[8]Inform!$E$5</definedName>
    <definedName name="QR">[23]Inform!$E$5</definedName>
    <definedName name="qw">[5]Inform!$E$5</definedName>
    <definedName name="qwert">[5]Inform!$G$2</definedName>
    <definedName name="qwerty">'[4]МТР Газ України'!$B$4</definedName>
    <definedName name="ShowFil">[14]!ShowFil</definedName>
    <definedName name="SU_ID">#REF!</definedName>
    <definedName name="Time_ID">'[16]МТР Газ України'!$B$1</definedName>
    <definedName name="Time_ID_10">'[17]7  Інші витрати'!#REF!</definedName>
    <definedName name="Time_ID_11">'[18]МТР Газ України'!$B$1</definedName>
    <definedName name="Time_ID_12">'[18]МТР Газ України'!$B$1</definedName>
    <definedName name="Time_ID_13">'[18]МТР Газ України'!$B$1</definedName>
    <definedName name="Time_ID_14">'[18]МТР Газ України'!$B$1</definedName>
    <definedName name="Time_ID_15">'[18]МТР Газ України'!$B$1</definedName>
    <definedName name="Time_ID_16">'[18]МТР Газ України'!$B$1</definedName>
    <definedName name="Time_ID_17">'[18]МТР Газ України'!$B$1</definedName>
    <definedName name="Time_ID_18">'[19]МТР Газ України'!$B$1</definedName>
    <definedName name="Time_ID_19">'[20]МТР Газ України'!$B$1</definedName>
    <definedName name="Time_ID_20">'[19]МТР Газ України'!$B$1</definedName>
    <definedName name="Time_ID_21">'[21]МТР Газ України'!$B$1</definedName>
    <definedName name="Time_ID_23">'[20]МТР Газ України'!$B$1</definedName>
    <definedName name="Time_ID_25">'[21]МТР Газ України'!$B$1</definedName>
    <definedName name="Time_ID_6">'[18]МТР Газ України'!$B$1</definedName>
    <definedName name="Time_ID0">'[16]МТР Газ України'!$F$1</definedName>
    <definedName name="Time_ID0_10">'[17]7  Інші витрати'!#REF!</definedName>
    <definedName name="Time_ID0_11">'[18]МТР Газ України'!$F$1</definedName>
    <definedName name="Time_ID0_12">'[18]МТР Газ України'!$F$1</definedName>
    <definedName name="Time_ID0_13">'[18]МТР Газ України'!$F$1</definedName>
    <definedName name="Time_ID0_14">'[18]МТР Газ України'!$F$1</definedName>
    <definedName name="Time_ID0_15">'[18]МТР Газ України'!$F$1</definedName>
    <definedName name="Time_ID0_16">'[18]МТР Газ України'!$F$1</definedName>
    <definedName name="Time_ID0_17">'[18]МТР Газ України'!$F$1</definedName>
    <definedName name="Time_ID0_18">'[19]МТР Газ України'!$F$1</definedName>
    <definedName name="Time_ID0_19">'[20]МТР Газ України'!$F$1</definedName>
    <definedName name="Time_ID0_20">'[19]МТР Газ України'!$F$1</definedName>
    <definedName name="Time_ID0_21">'[21]МТР Газ України'!$F$1</definedName>
    <definedName name="Time_ID0_23">'[20]МТР Газ України'!$F$1</definedName>
    <definedName name="Time_ID0_25">'[21]МТР Газ України'!$F$1</definedName>
    <definedName name="Time_ID0_6">'[18]МТР Газ України'!$F$1</definedName>
    <definedName name="ttttttt">#REF!</definedName>
    <definedName name="Unit">[6]Inform!$E$38</definedName>
    <definedName name="Unit_21">[7]Inform!$E$38</definedName>
    <definedName name="Unit_25">[7]Inform!$E$38</definedName>
    <definedName name="Unit_6">[8]Inform!$E$38</definedName>
    <definedName name="WQER">'[24]МТР Газ України'!$B$4</definedName>
    <definedName name="wr">'[24]МТР Газ України'!$B$4</definedName>
    <definedName name="yyyy">#REF!</definedName>
    <definedName name="zx">'[4]МТР Газ України'!$F$1</definedName>
    <definedName name="zxc">[5]Inform!$E$38</definedName>
    <definedName name="а">'[13]7  Інші витрати'!#REF!</definedName>
    <definedName name="ав">#REF!</definedName>
    <definedName name="аен">'[24]МТР Газ України'!$B$4</definedName>
    <definedName name="_xlnm.Database">'[25]Ener '!$A$1:$G$2645</definedName>
    <definedName name="в">'[26]МТР Газ України'!$F$1</definedName>
    <definedName name="ватт">'[27]БАЗА  '!#REF!</definedName>
    <definedName name="Д">'[15]МТР Газ України'!$B$4</definedName>
    <definedName name="е">#REF!</definedName>
    <definedName name="є">#REF!</definedName>
    <definedName name="_xlnm.Print_Titles" localSheetId="5">' V. Коефіцієнтний аналіз'!$8:$8</definedName>
    <definedName name="_xlnm.Print_Titles" localSheetId="1">'I.Розшифрування до запланованог'!$8:$8</definedName>
    <definedName name="_xlnm.Print_Titles" localSheetId="2">'II. Розрахунки з бюджетом'!$8:$8</definedName>
    <definedName name="_xlnm.Print_Titles" localSheetId="3">'III. Рух грошових коштів'!$8:$8</definedName>
    <definedName name="_xlnm.Print_Titles" localSheetId="0">'Фінплан - основні фінпоказники'!$15:$15</definedName>
    <definedName name="Заголовки_для_печати_МИ">'[28]1993'!$A$1:$IV$3,'[28]1993'!$A$1:$A$65536</definedName>
    <definedName name="йуц">#REF!</definedName>
    <definedName name="йцу">#REF!</definedName>
    <definedName name="йцуйй">#REF!</definedName>
    <definedName name="йцукц">'[29]7  Інші витрати'!#REF!</definedName>
    <definedName name="і">[30]Inform!$F$2</definedName>
    <definedName name="ів">#REF!</definedName>
    <definedName name="ів___0">#REF!</definedName>
    <definedName name="ів_22">#REF!</definedName>
    <definedName name="ів_26">#REF!</definedName>
    <definedName name="іваіа">'[29]7  Інші витрати'!#REF!</definedName>
    <definedName name="іваф">#REF!</definedName>
    <definedName name="івів">'[12]МТР Газ України'!$B$1</definedName>
    <definedName name="іцу">[23]Inform!$G$2</definedName>
    <definedName name="КЕ">#REF!</definedName>
    <definedName name="КЕ___0">#REF!</definedName>
    <definedName name="КЕ_22">#REF!</definedName>
    <definedName name="КЕ_26">#REF!</definedName>
    <definedName name="кен">#REF!</definedName>
    <definedName name="л">#REF!</definedName>
    <definedName name="_xlnm.Print_Area" localSheetId="5">' V. Коефіцієнтний аналіз'!$A$1:$H$18</definedName>
    <definedName name="_xlnm.Print_Area" localSheetId="1">'I.Розшифрування до запланованог'!$A$1:$J$132</definedName>
    <definedName name="_xlnm.Print_Area" localSheetId="2">'II. Розрахунки з бюджетом'!$A$1:$J$46</definedName>
    <definedName name="_xlnm.Print_Area" localSheetId="3">'III. Рух грошових коштів'!$A$1:$J$98</definedName>
    <definedName name="_xlnm.Print_Area" localSheetId="4">'IV. Кап. інвестиції'!$A$1:$J$32</definedName>
    <definedName name="_xlnm.Print_Area" localSheetId="0">'Фінплан - основні фінпоказники'!$A$1:$J$92</definedName>
    <definedName name="п">'[13]7  Інші витрати'!#REF!</definedName>
    <definedName name="пдв">'[15]МТР Газ України'!$B$4</definedName>
    <definedName name="пдв_утг">'[15]МТР Газ України'!$F$1</definedName>
    <definedName name="План">#REF!</definedName>
    <definedName name="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#REF!</definedName>
    <definedName name="ппп">[31]Inform!$E$6</definedName>
    <definedName name="р">#REF!</definedName>
    <definedName name="т">[32]Inform!$E$6</definedName>
    <definedName name="тариф" localSheetId="5">[33]Inform!$G$2</definedName>
    <definedName name="тариф">[34]Inform!$G$2</definedName>
    <definedName name="уйцукйцуйу">#REF!</definedName>
    <definedName name="уке">[35]Inform!$G$2</definedName>
    <definedName name="УТГ">'[15]МТР Газ України'!$B$4</definedName>
    <definedName name="фів">'[24]МТР Газ України'!$B$4</definedName>
    <definedName name="фіваіф">'[29]7  Інші витрати'!#REF!</definedName>
    <definedName name="фф">'[26]МТР Газ України'!$F$1</definedName>
    <definedName name="ц">'[13]7  Інші витрати'!#REF!</definedName>
    <definedName name="ччч">'[36]БАЗА  '!#REF!</definedName>
    <definedName name="ш">#REF!</definedName>
  </definedNames>
  <calcPr calcId="145621"/>
</workbook>
</file>

<file path=xl/calcChain.xml><?xml version="1.0" encoding="utf-8"?>
<calcChain xmlns="http://schemas.openxmlformats.org/spreadsheetml/2006/main">
  <c r="W13" i="20" l="1"/>
  <c r="X13" i="20"/>
  <c r="Y13" i="20"/>
  <c r="Z13" i="20"/>
  <c r="AA13" i="20"/>
  <c r="J11" i="20" l="1"/>
  <c r="K11" i="20"/>
  <c r="L11" i="20"/>
  <c r="I41" i="19" l="1"/>
  <c r="H41" i="19"/>
  <c r="G41" i="19"/>
  <c r="F41" i="19"/>
  <c r="K9" i="2"/>
  <c r="C74" i="14" l="1"/>
  <c r="G96" i="2" l="1"/>
  <c r="H96" i="2"/>
  <c r="I96" i="2"/>
  <c r="J96" i="2"/>
  <c r="F96" i="2"/>
  <c r="G22" i="2" l="1"/>
  <c r="H22" i="2"/>
  <c r="I22" i="2"/>
  <c r="J22" i="2"/>
  <c r="F22" i="2"/>
  <c r="I11" i="20" l="1"/>
  <c r="H13" i="20"/>
  <c r="J34" i="10" l="1"/>
  <c r="J26" i="10" l="1"/>
  <c r="F33" i="2" l="1"/>
  <c r="G33" i="2"/>
  <c r="H33" i="2"/>
  <c r="I33" i="2"/>
  <c r="J33" i="2"/>
  <c r="E72" i="14"/>
  <c r="E74" i="14" l="1"/>
  <c r="E96" i="2"/>
  <c r="E56" i="2"/>
  <c r="D42" i="14"/>
  <c r="F42" i="14" s="1"/>
  <c r="D41" i="14"/>
  <c r="C40" i="14"/>
  <c r="D40" i="14" l="1"/>
  <c r="D39" i="14" s="1"/>
  <c r="F41" i="14"/>
  <c r="F40" i="14" s="1"/>
  <c r="F39" i="14" s="1"/>
  <c r="F47" i="14" s="1"/>
  <c r="I24" i="10" l="1"/>
  <c r="G17" i="10"/>
  <c r="D17" i="10"/>
  <c r="D18" i="10" l="1"/>
  <c r="X12" i="20" l="1"/>
  <c r="Y12" i="20"/>
  <c r="Z12" i="20"/>
  <c r="AA12" i="20"/>
  <c r="Y22" i="20"/>
  <c r="Z22" i="20"/>
  <c r="AA22" i="20"/>
  <c r="X22" i="20"/>
  <c r="Y21" i="20"/>
  <c r="Z21" i="20"/>
  <c r="AA21" i="20"/>
  <c r="X21" i="20"/>
  <c r="Y20" i="20"/>
  <c r="Z20" i="20"/>
  <c r="AA20" i="20"/>
  <c r="X20" i="20"/>
  <c r="Y18" i="20"/>
  <c r="Z18" i="20"/>
  <c r="AA18" i="20"/>
  <c r="H18" i="20"/>
  <c r="Y17" i="20"/>
  <c r="Y16" i="20" s="1"/>
  <c r="Z17" i="20"/>
  <c r="AA17" i="20"/>
  <c r="AA16" i="20" s="1"/>
  <c r="X17" i="20"/>
  <c r="Z11" i="20"/>
  <c r="G19" i="3"/>
  <c r="H19" i="3"/>
  <c r="I19" i="3"/>
  <c r="J19" i="3"/>
  <c r="F19" i="3"/>
  <c r="Z16" i="20" l="1"/>
  <c r="J16" i="20"/>
  <c r="J19" i="20"/>
  <c r="H17" i="20"/>
  <c r="W17" i="20" s="1"/>
  <c r="I16" i="20"/>
  <c r="I19" i="20"/>
  <c r="X18" i="20"/>
  <c r="X16" i="20" s="1"/>
  <c r="H22" i="20"/>
  <c r="W22" i="20" s="1"/>
  <c r="L16" i="20"/>
  <c r="L19" i="20"/>
  <c r="L23" i="20" s="1"/>
  <c r="H21" i="20"/>
  <c r="W21" i="20" s="1"/>
  <c r="K16" i="20"/>
  <c r="K19" i="20"/>
  <c r="H20" i="20"/>
  <c r="W20" i="20" s="1"/>
  <c r="AA11" i="20"/>
  <c r="W18" i="20"/>
  <c r="H12" i="20"/>
  <c r="W12" i="20" s="1"/>
  <c r="K23" i="20" l="1"/>
  <c r="H19" i="20"/>
  <c r="X11" i="20"/>
  <c r="I23" i="20"/>
  <c r="Y11" i="20"/>
  <c r="J23" i="20"/>
  <c r="G68" i="14"/>
  <c r="H68" i="14"/>
  <c r="I68" i="14"/>
  <c r="J68" i="14"/>
  <c r="C68" i="14"/>
  <c r="F68" i="14"/>
  <c r="C73" i="14"/>
  <c r="D47" i="14"/>
  <c r="G18" i="2"/>
  <c r="H18" i="2"/>
  <c r="I18" i="2"/>
  <c r="F18" i="2" l="1"/>
  <c r="C47" i="14"/>
  <c r="D11" i="3"/>
  <c r="E11" i="3"/>
  <c r="F11" i="3"/>
  <c r="G11" i="3"/>
  <c r="H11" i="3"/>
  <c r="I11" i="3"/>
  <c r="J11" i="3"/>
  <c r="C11" i="3"/>
  <c r="D23" i="3"/>
  <c r="E23" i="3"/>
  <c r="F23" i="3"/>
  <c r="G23" i="3"/>
  <c r="H23" i="3"/>
  <c r="I23" i="3"/>
  <c r="J23" i="3"/>
  <c r="C23" i="3"/>
  <c r="D19" i="3"/>
  <c r="E19" i="3"/>
  <c r="C19" i="3"/>
  <c r="C66" i="18" l="1"/>
  <c r="F52" i="18"/>
  <c r="D66" i="18"/>
  <c r="E66" i="18"/>
  <c r="H66" i="18"/>
  <c r="D52" i="18"/>
  <c r="C52" i="18"/>
  <c r="G66" i="18"/>
  <c r="J66" i="18"/>
  <c r="J52" i="18"/>
  <c r="I66" i="18"/>
  <c r="H52" i="18"/>
  <c r="E52" i="18" l="1"/>
  <c r="G52" i="18"/>
  <c r="F66" i="18"/>
  <c r="I52" i="18"/>
  <c r="E14" i="18" l="1"/>
  <c r="M17" i="10" l="1"/>
  <c r="E27" i="19"/>
  <c r="E36" i="18"/>
  <c r="H74" i="14"/>
  <c r="G56" i="2"/>
  <c r="H56" i="2"/>
  <c r="I56" i="2"/>
  <c r="J56" i="2"/>
  <c r="M34" i="10" l="1"/>
  <c r="C17" i="10" s="1"/>
  <c r="G74" i="14"/>
  <c r="I74" i="14"/>
  <c r="J74" i="14"/>
  <c r="G62" i="2"/>
  <c r="H62" i="2"/>
  <c r="I62" i="2"/>
  <c r="J62" i="2"/>
  <c r="C25" i="10" l="1"/>
  <c r="C34" i="10" s="1"/>
  <c r="H27" i="19"/>
  <c r="H36" i="18"/>
  <c r="G27" i="19" l="1"/>
  <c r="G36" i="18"/>
  <c r="I27" i="19"/>
  <c r="I36" i="18"/>
  <c r="J27" i="19"/>
  <c r="J36" i="18"/>
  <c r="J18" i="2"/>
  <c r="H14" i="18" l="1"/>
  <c r="G102" i="2"/>
  <c r="G22" i="18" s="1"/>
  <c r="H102" i="2"/>
  <c r="I102" i="2"/>
  <c r="J102" i="2"/>
  <c r="F102" i="2"/>
  <c r="E62" i="2"/>
  <c r="F62" i="2"/>
  <c r="F56" i="2"/>
  <c r="F74" i="14" l="1"/>
  <c r="I22" i="18"/>
  <c r="E22" i="18"/>
  <c r="F22" i="18"/>
  <c r="H22" i="18"/>
  <c r="J22" i="18"/>
  <c r="F14" i="18"/>
  <c r="I14" i="18"/>
  <c r="J14" i="18"/>
  <c r="G14" i="18"/>
  <c r="G84" i="2"/>
  <c r="D74" i="14"/>
  <c r="D96" i="2"/>
  <c r="G25" i="10"/>
  <c r="G34" i="10" s="1"/>
  <c r="D22" i="18" l="1"/>
  <c r="F27" i="19"/>
  <c r="F36" i="18"/>
  <c r="D84" i="2"/>
  <c r="D14" i="18"/>
  <c r="C84" i="2"/>
  <c r="C14" i="18"/>
  <c r="D62" i="2"/>
  <c r="C62" i="2"/>
  <c r="D56" i="2"/>
  <c r="C22" i="18" l="1"/>
  <c r="D34" i="10"/>
  <c r="B17" i="10" s="1"/>
  <c r="D27" i="19"/>
  <c r="D36" i="18"/>
  <c r="C96" i="2"/>
  <c r="G90" i="2"/>
  <c r="B25" i="10" l="1"/>
  <c r="B34" i="10" s="1"/>
  <c r="C27" i="19"/>
  <c r="C36" i="18"/>
  <c r="C32" i="18" s="1"/>
  <c r="J32" i="18"/>
  <c r="I32" i="18"/>
  <c r="H32" i="18"/>
  <c r="G32" i="18"/>
  <c r="F32" i="18"/>
  <c r="E32" i="18"/>
  <c r="D32" i="18"/>
  <c r="D35" i="19" l="1"/>
  <c r="E35" i="19"/>
  <c r="F35" i="19"/>
  <c r="G35" i="19"/>
  <c r="H35" i="19"/>
  <c r="I35" i="19"/>
  <c r="J35" i="19"/>
  <c r="C35" i="19"/>
  <c r="D21" i="19"/>
  <c r="E21" i="19"/>
  <c r="F21" i="19"/>
  <c r="G21" i="19"/>
  <c r="H21" i="19"/>
  <c r="I21" i="19"/>
  <c r="J21" i="19"/>
  <c r="C21" i="19"/>
  <c r="E84" i="2" l="1"/>
  <c r="F84" i="2"/>
  <c r="H84" i="2"/>
  <c r="I84" i="2"/>
  <c r="J84" i="2"/>
  <c r="F110" i="2" l="1"/>
  <c r="AA19" i="20" l="1"/>
  <c r="Z19" i="20"/>
  <c r="Y19" i="20"/>
  <c r="X19" i="20"/>
  <c r="R19" i="20"/>
  <c r="R16" i="20"/>
  <c r="AA15" i="20"/>
  <c r="Z15" i="20"/>
  <c r="Y15" i="20"/>
  <c r="X15" i="20"/>
  <c r="R15" i="20"/>
  <c r="AA14" i="20"/>
  <c r="Z14" i="20"/>
  <c r="Y14" i="20"/>
  <c r="X14" i="20"/>
  <c r="R14" i="20"/>
  <c r="R11" i="20"/>
  <c r="AA10" i="20"/>
  <c r="Z10" i="20"/>
  <c r="Y10" i="20"/>
  <c r="X10" i="20"/>
  <c r="R10" i="20"/>
  <c r="M19" i="20"/>
  <c r="C19" i="20"/>
  <c r="M16" i="20"/>
  <c r="H16" i="20"/>
  <c r="C16" i="20"/>
  <c r="M15" i="20"/>
  <c r="H15" i="20"/>
  <c r="C15" i="20"/>
  <c r="M14" i="20"/>
  <c r="H14" i="20"/>
  <c r="C14" i="20"/>
  <c r="M11" i="20"/>
  <c r="H11" i="20"/>
  <c r="M10" i="20"/>
  <c r="H10" i="20"/>
  <c r="C10" i="20"/>
  <c r="D36" i="14"/>
  <c r="E36" i="14"/>
  <c r="F36" i="14"/>
  <c r="C36" i="14"/>
  <c r="D35" i="14"/>
  <c r="E35" i="14"/>
  <c r="F35" i="14"/>
  <c r="C35" i="14"/>
  <c r="F64" i="14"/>
  <c r="F65" i="14"/>
  <c r="F63" i="14"/>
  <c r="F57" i="14"/>
  <c r="F66" i="14"/>
  <c r="F58" i="14"/>
  <c r="F61" i="14"/>
  <c r="F60" i="14"/>
  <c r="F59" i="14"/>
  <c r="D9" i="3"/>
  <c r="D30" i="14" s="1"/>
  <c r="E9" i="3"/>
  <c r="E30" i="14" s="1"/>
  <c r="F9" i="3"/>
  <c r="F30" i="14" s="1"/>
  <c r="G9" i="3"/>
  <c r="H9" i="3"/>
  <c r="H30" i="14" s="1"/>
  <c r="I9" i="3"/>
  <c r="I30" i="14" s="1"/>
  <c r="J9" i="3"/>
  <c r="J30" i="14" s="1"/>
  <c r="C9" i="3"/>
  <c r="C30" i="14" s="1"/>
  <c r="D82" i="18"/>
  <c r="E82" i="18"/>
  <c r="F82" i="18"/>
  <c r="G82" i="18"/>
  <c r="H82" i="18"/>
  <c r="I82" i="18"/>
  <c r="J82" i="18"/>
  <c r="C82" i="18"/>
  <c r="D80" i="18"/>
  <c r="E80" i="18"/>
  <c r="F80" i="18"/>
  <c r="G80" i="18"/>
  <c r="H80" i="18"/>
  <c r="I80" i="18"/>
  <c r="J80" i="18"/>
  <c r="C80" i="18"/>
  <c r="D75" i="18"/>
  <c r="D73" i="18" s="1"/>
  <c r="D90" i="18" s="1"/>
  <c r="E75" i="18"/>
  <c r="E73" i="18" s="1"/>
  <c r="E90" i="18" s="1"/>
  <c r="F75" i="18"/>
  <c r="G75" i="18"/>
  <c r="G73" i="18" s="1"/>
  <c r="G90" i="18" s="1"/>
  <c r="H75" i="18"/>
  <c r="I75" i="18"/>
  <c r="I73" i="18" s="1"/>
  <c r="I90" i="18" s="1"/>
  <c r="J75" i="18"/>
  <c r="C75" i="18"/>
  <c r="C73" i="18" s="1"/>
  <c r="C90" i="18" s="1"/>
  <c r="F73" i="18"/>
  <c r="F90" i="18" s="1"/>
  <c r="H73" i="18"/>
  <c r="H90" i="18" s="1"/>
  <c r="J73" i="18"/>
  <c r="J90" i="18" s="1"/>
  <c r="D18" i="18"/>
  <c r="D10" i="18" s="1"/>
  <c r="E18" i="18"/>
  <c r="E10" i="18"/>
  <c r="F18" i="18"/>
  <c r="G18" i="18"/>
  <c r="G10" i="18" s="1"/>
  <c r="H18" i="18"/>
  <c r="H10" i="18" s="1"/>
  <c r="I18" i="18"/>
  <c r="I10" i="18" s="1"/>
  <c r="J18" i="18"/>
  <c r="J10" i="18" s="1"/>
  <c r="C18" i="18"/>
  <c r="C10" i="18" s="1"/>
  <c r="D60" i="18"/>
  <c r="E60" i="18"/>
  <c r="F60" i="18"/>
  <c r="G60" i="18"/>
  <c r="H60" i="18"/>
  <c r="I60" i="18"/>
  <c r="J60" i="18"/>
  <c r="C60" i="18"/>
  <c r="D57" i="18"/>
  <c r="E57" i="18"/>
  <c r="F57" i="18"/>
  <c r="G57" i="18"/>
  <c r="H57" i="18"/>
  <c r="I57" i="18"/>
  <c r="J57" i="18"/>
  <c r="C57" i="18"/>
  <c r="D45" i="18"/>
  <c r="E45" i="18"/>
  <c r="F45" i="18"/>
  <c r="G45" i="18"/>
  <c r="G71" i="18" s="1"/>
  <c r="H45" i="18"/>
  <c r="I45" i="18"/>
  <c r="J45" i="18"/>
  <c r="C45" i="18"/>
  <c r="C71" i="18" s="1"/>
  <c r="D28" i="18"/>
  <c r="E28" i="18"/>
  <c r="F28" i="18"/>
  <c r="G28" i="18"/>
  <c r="H28" i="18"/>
  <c r="I28" i="18"/>
  <c r="J28" i="18"/>
  <c r="C28" i="18"/>
  <c r="F10" i="18"/>
  <c r="D38" i="19"/>
  <c r="E38" i="19"/>
  <c r="F38" i="19"/>
  <c r="G38" i="19"/>
  <c r="H38" i="19"/>
  <c r="I38" i="19"/>
  <c r="J38" i="19"/>
  <c r="C38" i="19"/>
  <c r="D29" i="19"/>
  <c r="D26" i="14" s="1"/>
  <c r="E29" i="19"/>
  <c r="E26" i="14" s="1"/>
  <c r="F29" i="19"/>
  <c r="G29" i="19"/>
  <c r="H29" i="19"/>
  <c r="I29" i="19"/>
  <c r="I26" i="14" s="1"/>
  <c r="J29" i="19"/>
  <c r="C29" i="19"/>
  <c r="D41" i="19"/>
  <c r="D28" i="14" s="1"/>
  <c r="H27" i="14"/>
  <c r="I27" i="14"/>
  <c r="J27" i="14"/>
  <c r="G27" i="14"/>
  <c r="F27" i="14"/>
  <c r="E27" i="14"/>
  <c r="D27" i="14"/>
  <c r="C27" i="14"/>
  <c r="H25" i="14"/>
  <c r="I25" i="14"/>
  <c r="J25" i="14"/>
  <c r="G25" i="14"/>
  <c r="F25" i="14"/>
  <c r="E25" i="14"/>
  <c r="D25" i="14"/>
  <c r="C25" i="14"/>
  <c r="H24" i="14"/>
  <c r="I24" i="14"/>
  <c r="J24" i="14"/>
  <c r="G24" i="14"/>
  <c r="F24" i="14"/>
  <c r="E24" i="14"/>
  <c r="D24" i="14"/>
  <c r="C24" i="14"/>
  <c r="H23" i="14"/>
  <c r="I23" i="14"/>
  <c r="J23" i="14"/>
  <c r="G23" i="14"/>
  <c r="F23" i="14"/>
  <c r="E23" i="14"/>
  <c r="D23" i="14"/>
  <c r="C23" i="14"/>
  <c r="H17" i="14"/>
  <c r="I17" i="14"/>
  <c r="J17" i="14"/>
  <c r="G17" i="14"/>
  <c r="F17" i="14"/>
  <c r="E17" i="14"/>
  <c r="D17" i="14"/>
  <c r="C17" i="14"/>
  <c r="C10" i="2"/>
  <c r="C18" i="14" s="1"/>
  <c r="D90" i="2"/>
  <c r="E90" i="2"/>
  <c r="F90" i="2"/>
  <c r="H90" i="2"/>
  <c r="I90" i="2"/>
  <c r="J90" i="2"/>
  <c r="C90" i="2"/>
  <c r="D110" i="2"/>
  <c r="E110" i="2"/>
  <c r="G110" i="2"/>
  <c r="H110" i="2"/>
  <c r="I110" i="2"/>
  <c r="J110" i="2"/>
  <c r="C110" i="2"/>
  <c r="D76" i="2"/>
  <c r="E76" i="2"/>
  <c r="F76" i="2"/>
  <c r="G76" i="2"/>
  <c r="H76" i="2"/>
  <c r="I76" i="2"/>
  <c r="J76" i="2"/>
  <c r="C76" i="2"/>
  <c r="D60" i="2"/>
  <c r="D32" i="2" s="1"/>
  <c r="E60" i="2"/>
  <c r="F60" i="2"/>
  <c r="G60" i="2"/>
  <c r="G32" i="2" s="1"/>
  <c r="H60" i="2"/>
  <c r="I60" i="2"/>
  <c r="I32" i="2" s="1"/>
  <c r="J60" i="2"/>
  <c r="J32" i="2" s="1"/>
  <c r="C60" i="2"/>
  <c r="H32" i="2"/>
  <c r="E32" i="2"/>
  <c r="F32" i="2"/>
  <c r="C32" i="2"/>
  <c r="D10" i="2"/>
  <c r="D31" i="2" s="1"/>
  <c r="D19" i="14" s="1"/>
  <c r="E10" i="2"/>
  <c r="E31" i="2" s="1"/>
  <c r="F10" i="2"/>
  <c r="G10" i="2"/>
  <c r="H10" i="2"/>
  <c r="H31" i="2" s="1"/>
  <c r="I10" i="2"/>
  <c r="I31" i="2" s="1"/>
  <c r="J10" i="2"/>
  <c r="B30" i="14"/>
  <c r="J26" i="14" l="1"/>
  <c r="J41" i="19"/>
  <c r="W19" i="20"/>
  <c r="W16" i="20"/>
  <c r="G26" i="14"/>
  <c r="G28" i="14"/>
  <c r="D120" i="2"/>
  <c r="F120" i="2"/>
  <c r="H23" i="20"/>
  <c r="W15" i="20"/>
  <c r="C23" i="20"/>
  <c r="I28" i="14"/>
  <c r="E41" i="19"/>
  <c r="E28" i="14" s="1"/>
  <c r="J24" i="18"/>
  <c r="J43" i="18" s="1"/>
  <c r="F24" i="18"/>
  <c r="F43" i="18" s="1"/>
  <c r="E120" i="2"/>
  <c r="E24" i="18"/>
  <c r="E43" i="18" s="1"/>
  <c r="D24" i="18"/>
  <c r="D43" i="18" s="1"/>
  <c r="F28" i="14"/>
  <c r="F26" i="14"/>
  <c r="C41" i="19"/>
  <c r="C28" i="14" s="1"/>
  <c r="C26" i="14"/>
  <c r="H28" i="14"/>
  <c r="H26" i="14"/>
  <c r="W11" i="20"/>
  <c r="R23" i="20"/>
  <c r="Y23" i="20"/>
  <c r="M23" i="20"/>
  <c r="D71" i="18"/>
  <c r="J71" i="18"/>
  <c r="H71" i="18"/>
  <c r="F71" i="18"/>
  <c r="G120" i="2"/>
  <c r="I71" i="18"/>
  <c r="E71" i="18"/>
  <c r="G30" i="14"/>
  <c r="C120" i="2"/>
  <c r="I24" i="18"/>
  <c r="I43" i="18" s="1"/>
  <c r="J120" i="2"/>
  <c r="J28" i="14"/>
  <c r="G111" i="2"/>
  <c r="I18" i="14"/>
  <c r="F31" i="2"/>
  <c r="F19" i="14" s="1"/>
  <c r="F111" i="2"/>
  <c r="G18" i="14"/>
  <c r="E111" i="2"/>
  <c r="D18" i="14"/>
  <c r="C111" i="2"/>
  <c r="C31" i="2"/>
  <c r="C19" i="14" s="1"/>
  <c r="D99" i="2"/>
  <c r="D105" i="2" s="1"/>
  <c r="D20" i="14" s="1"/>
  <c r="D111" i="2"/>
  <c r="Z23" i="20"/>
  <c r="F62" i="14"/>
  <c r="W10" i="20"/>
  <c r="W14" i="20"/>
  <c r="AA23" i="20"/>
  <c r="G31" i="2"/>
  <c r="X23" i="20"/>
  <c r="J111" i="2"/>
  <c r="J18" i="14"/>
  <c r="H99" i="2"/>
  <c r="H105" i="2" s="1"/>
  <c r="H19" i="14"/>
  <c r="I99" i="2"/>
  <c r="I105" i="2" s="1"/>
  <c r="I19" i="14"/>
  <c r="E99" i="2"/>
  <c r="E105" i="2" s="1"/>
  <c r="E19" i="14"/>
  <c r="H18" i="14"/>
  <c r="H111" i="2"/>
  <c r="I111" i="2"/>
  <c r="J31" i="2"/>
  <c r="F18" i="14"/>
  <c r="E18" i="14"/>
  <c r="L24" i="20" l="1"/>
  <c r="K24" i="20"/>
  <c r="I24" i="20"/>
  <c r="J24" i="20"/>
  <c r="F91" i="18"/>
  <c r="F94" i="18" s="1"/>
  <c r="D91" i="18"/>
  <c r="D94" i="18" s="1"/>
  <c r="F99" i="2"/>
  <c r="F105" i="2" s="1"/>
  <c r="F20" i="14" s="1"/>
  <c r="E91" i="18"/>
  <c r="E94" i="18" s="1"/>
  <c r="I120" i="2"/>
  <c r="C24" i="18"/>
  <c r="C43" i="18" s="1"/>
  <c r="C91" i="18" s="1"/>
  <c r="C94" i="18" s="1"/>
  <c r="J91" i="18"/>
  <c r="J94" i="18" s="1"/>
  <c r="I91" i="18"/>
  <c r="I94" i="18" s="1"/>
  <c r="H120" i="2"/>
  <c r="H24" i="18"/>
  <c r="H43" i="18" s="1"/>
  <c r="H91" i="18" s="1"/>
  <c r="H94" i="18" s="1"/>
  <c r="G24" i="18"/>
  <c r="G19" i="14"/>
  <c r="G99" i="2"/>
  <c r="G105" i="2" s="1"/>
  <c r="G108" i="2" s="1"/>
  <c r="D108" i="2"/>
  <c r="C99" i="2"/>
  <c r="C105" i="2" s="1"/>
  <c r="C108" i="2" s="1"/>
  <c r="W23" i="20"/>
  <c r="Z24" i="20" s="1"/>
  <c r="J99" i="2"/>
  <c r="J19" i="14"/>
  <c r="E20" i="14"/>
  <c r="E108" i="2"/>
  <c r="I108" i="2"/>
  <c r="I20" i="14"/>
  <c r="H108" i="2"/>
  <c r="H20" i="14"/>
  <c r="H24" i="20" l="1"/>
  <c r="X24" i="20"/>
  <c r="Y24" i="20"/>
  <c r="AA24" i="20"/>
  <c r="E21" i="14"/>
  <c r="D21" i="14"/>
  <c r="D34" i="14" s="1"/>
  <c r="E34" i="14"/>
  <c r="E32" i="14"/>
  <c r="E33" i="14"/>
  <c r="G43" i="18"/>
  <c r="G91" i="18" s="1"/>
  <c r="G94" i="18" s="1"/>
  <c r="C21" i="14"/>
  <c r="J105" i="2"/>
  <c r="I21" i="14"/>
  <c r="H21" i="14"/>
  <c r="G21" i="14"/>
  <c r="F108" i="2"/>
  <c r="G20" i="14"/>
  <c r="C20" i="14"/>
  <c r="W24" i="20" l="1"/>
  <c r="D33" i="14"/>
  <c r="D32" i="14"/>
  <c r="C33" i="14"/>
  <c r="C32" i="14"/>
  <c r="C34" i="14"/>
  <c r="J20" i="14"/>
  <c r="J108" i="2"/>
  <c r="F21" i="14"/>
  <c r="D72" i="14"/>
  <c r="C72" i="14"/>
  <c r="J21" i="14" l="1"/>
  <c r="F34" i="14"/>
  <c r="F32" i="14"/>
  <c r="F33" i="14"/>
</calcChain>
</file>

<file path=xl/sharedStrings.xml><?xml version="1.0" encoding="utf-8"?>
<sst xmlns="http://schemas.openxmlformats.org/spreadsheetml/2006/main" count="863" uniqueCount="560">
  <si>
    <t>Код рядка</t>
  </si>
  <si>
    <t>капітальне будівництво</t>
  </si>
  <si>
    <t>придбання (виготовлення) основних засобів</t>
  </si>
  <si>
    <t>придбання (створення) нематеріальних активів</t>
  </si>
  <si>
    <t>Витрати на оплату праці</t>
  </si>
  <si>
    <t>Відрахування на соціальні заходи</t>
  </si>
  <si>
    <t>Амортизація</t>
  </si>
  <si>
    <t xml:space="preserve">Код рядка </t>
  </si>
  <si>
    <t>Усього доходів</t>
  </si>
  <si>
    <t>витрати на страхові послуги</t>
  </si>
  <si>
    <t>витрати на аудиторські послуги</t>
  </si>
  <si>
    <t>Резервний фонд</t>
  </si>
  <si>
    <t>витрати на паливо та енергію</t>
  </si>
  <si>
    <t>Інші операційні витрати</t>
  </si>
  <si>
    <t>придбання (виготовлення) інших необоротних матеріальних активів</t>
  </si>
  <si>
    <t>х</t>
  </si>
  <si>
    <t>витрати на службові відрядження</t>
  </si>
  <si>
    <t>витрати на оплату праці</t>
  </si>
  <si>
    <t>відрахування на соціальні заходи</t>
  </si>
  <si>
    <t>амортизація основних засобів і нематеріальних активів загальногосподарського призначення</t>
  </si>
  <si>
    <t>витрати на операційну оренду основних засобів та роялті, що мають загальногосподарське призначення</t>
  </si>
  <si>
    <t>витрати на страхування майна загальногосподарського призначення</t>
  </si>
  <si>
    <t>витрати на страхування загальногосподарського персоналу</t>
  </si>
  <si>
    <t>юридичні послуги</t>
  </si>
  <si>
    <t>послуги з оцінки майна</t>
  </si>
  <si>
    <t>витрати на охорону праці загальногосподарського персоналу</t>
  </si>
  <si>
    <t>витрати на поліпшення основних фондів</t>
  </si>
  <si>
    <t>відрахування до резерву сумнівних боргів</t>
  </si>
  <si>
    <t>Усього</t>
  </si>
  <si>
    <t>Залишок нерозподіленого прибутку (непокритого збитку) на початок звітного періоду</t>
  </si>
  <si>
    <t>Залишок нерозподіленого прибутку (непокритого збитку) на кінець звітного періоду</t>
  </si>
  <si>
    <t>відрахування до недержавних пенсійних фондів</t>
  </si>
  <si>
    <t>витрати на консалтингові послуги</t>
  </si>
  <si>
    <t>амортизація основних засобів і нематеріальних активів</t>
  </si>
  <si>
    <t>витрати на електроенергію</t>
  </si>
  <si>
    <t xml:space="preserve">витрати на паливо </t>
  </si>
  <si>
    <t>консультаційні та інформаційні послуги</t>
  </si>
  <si>
    <t>модернізація, модифікація (добудова, дообладнання, реконструкція) основних засобів</t>
  </si>
  <si>
    <t>Розвиток виробництва</t>
  </si>
  <si>
    <t>витрати на благодійну допомогу</t>
  </si>
  <si>
    <t xml:space="preserve">ІV </t>
  </si>
  <si>
    <t>(посада)</t>
  </si>
  <si>
    <t>(підпис)</t>
  </si>
  <si>
    <t>витрати на рекламу</t>
  </si>
  <si>
    <t>Інші операційні витрати, усього, у тому числі:</t>
  </si>
  <si>
    <t>Капітальні інвестиції, усього,
у тому числі:</t>
  </si>
  <si>
    <t>податок на доходи фізичних осіб</t>
  </si>
  <si>
    <t xml:space="preserve">Єдиний внесок на загальнообов'язкове державне соціальне страхування                              </t>
  </si>
  <si>
    <t>інші платежі (розшифрувати)</t>
  </si>
  <si>
    <t>кредити</t>
  </si>
  <si>
    <t>Повернення коштів за короткостроковими зобов'язаннями, у тому числі:</t>
  </si>
  <si>
    <t>Отримання коштів за короткостроковими зобов'язаннями, у тому числі:</t>
  </si>
  <si>
    <t>І. Формування фінансових результатів</t>
  </si>
  <si>
    <t xml:space="preserve">         (ініціали, прізвище)    </t>
  </si>
  <si>
    <t>у тому числі:</t>
  </si>
  <si>
    <t>_____________________________</t>
  </si>
  <si>
    <t>витрати, пов'язані з використанням власних службових автомобілів</t>
  </si>
  <si>
    <t>Інші фінансові доходи (розшифрувати)</t>
  </si>
  <si>
    <t>Фінансові витрати (розшифрувати)</t>
  </si>
  <si>
    <t>Інші фонди (розшифрувати)</t>
  </si>
  <si>
    <t>Інші цілі (розшифрувати)</t>
  </si>
  <si>
    <t>Усього витрат</t>
  </si>
  <si>
    <t>облігації</t>
  </si>
  <si>
    <t>інші витрати на збут (розшифрувати)</t>
  </si>
  <si>
    <t>______________________________________</t>
  </si>
  <si>
    <t>у тому числі за основними видами діяльності за КВЕД</t>
  </si>
  <si>
    <t>Плановий рік</t>
  </si>
  <si>
    <t>Витрати (дохід) з податку на прибуток</t>
  </si>
  <si>
    <t xml:space="preserve">Прибуток (збиток) від  припиненої діяльності після оподаткування </t>
  </si>
  <si>
    <t>Розподіл чистого прибутку</t>
  </si>
  <si>
    <t>Податок на прибуток підприємств</t>
  </si>
  <si>
    <t>IІ. Розрахунки з бюджетом</t>
  </si>
  <si>
    <t>І. Рух коштів у результаті операційної діяльності</t>
  </si>
  <si>
    <t>Надходження від деривативів</t>
  </si>
  <si>
    <t>Собівартість реалізованої продукції (товарів, робіт, послуг)</t>
  </si>
  <si>
    <t>транспортні витрати</t>
  </si>
  <si>
    <t>витрати на зберігання та упаковку</t>
  </si>
  <si>
    <t xml:space="preserve">І  </t>
  </si>
  <si>
    <t xml:space="preserve">ІІ  </t>
  </si>
  <si>
    <t xml:space="preserve">ІІІ  </t>
  </si>
  <si>
    <t>Перенесено з додаткового капіталу</t>
  </si>
  <si>
    <t>Основні фінансові показники</t>
  </si>
  <si>
    <t>Чистий дохід від реалізації продукції (товарів, робіт, послуг)</t>
  </si>
  <si>
    <t>витрати на оренду службових автомобілів</t>
  </si>
  <si>
    <t>Капітальні інвестиції</t>
  </si>
  <si>
    <t xml:space="preserve">IV. Капітальні інвестиції </t>
  </si>
  <si>
    <t>курсові різниці</t>
  </si>
  <si>
    <t>Інші доходи (розшифрувати), у тому числі:</t>
  </si>
  <si>
    <t>Інші витрати (розшифрувати), у тому числі:</t>
  </si>
  <si>
    <t>4010</t>
  </si>
  <si>
    <t>Адміністративні витрати, у тому числі:</t>
  </si>
  <si>
    <t>Витрати на збут, у тому числі:</t>
  </si>
  <si>
    <t>Елементи операційних витрат</t>
  </si>
  <si>
    <t xml:space="preserve">                                (посада)</t>
  </si>
  <si>
    <t>_________________________</t>
  </si>
  <si>
    <t>витрати, що здійснюються для підтримання об’єкта в робочому стані (проведення ремонту, технічного огляду, нагляду, обслуговування тощо)</t>
  </si>
  <si>
    <t>працівники</t>
  </si>
  <si>
    <t>Найменування показника</t>
  </si>
  <si>
    <t>Усього виплат на користь держави</t>
  </si>
  <si>
    <t>адміністративно-управлінський персонал</t>
  </si>
  <si>
    <t>Валовий прибуток/збиток</t>
  </si>
  <si>
    <t>витрати на сировину та основні матеріали</t>
  </si>
  <si>
    <t>Доходи і витрати (узагальнені показники)</t>
  </si>
  <si>
    <t>Матеріальні витрати, у тому числі:</t>
  </si>
  <si>
    <t>Питома вага в загальному обсязі реалізації, %</t>
  </si>
  <si>
    <t>чистий дохід  від реалізації продукції (товарів, робіт, послуг),     тис. гривень</t>
  </si>
  <si>
    <t>кількість продукції/             наданих послуг, одиниця виміру</t>
  </si>
  <si>
    <t xml:space="preserve">               (підпис)</t>
  </si>
  <si>
    <t>План з повернення коштів</t>
  </si>
  <si>
    <t>План із залучення коштів</t>
  </si>
  <si>
    <t>ФІНАНСОВИЙ ПЛАН КОМУНАЛЬНОГО ПІДПРИЄМСТВА</t>
  </si>
  <si>
    <t>Валовий: прибуток / збиток</t>
  </si>
  <si>
    <t>Фінансовий результат від операційної діяльності: прибуток/збиток</t>
  </si>
  <si>
    <t>Фінансовий результат до оподаткування: прибуток/збиток</t>
  </si>
  <si>
    <t>Чистий  фінансовий результат: прибуток/збиток</t>
  </si>
  <si>
    <t>Відрахування частини чистого прибутку до міського бюджету</t>
  </si>
  <si>
    <t xml:space="preserve">Зокрема за кварталами </t>
  </si>
  <si>
    <t>IІ. Сплата податків, зборів та інших обов'язкових платежів</t>
  </si>
  <si>
    <t>Податок на додану вартість, що підлягає сплаті до бюджету за підсумками звітного періоду</t>
  </si>
  <si>
    <t>Податок на додану вартість, що підлягає відшкодуванню з бюджету за підсумками звітного періоду</t>
  </si>
  <si>
    <t>III. Капітальні інвестиції</t>
  </si>
  <si>
    <t>IV. Коефіцієнтний аналіз</t>
  </si>
  <si>
    <r>
      <rPr>
        <b/>
        <sz val="14"/>
        <rFont val="Times New Roman"/>
        <family val="1"/>
        <charset val="204"/>
      </rPr>
      <t>Рентабельність діяльності</t>
    </r>
    <r>
      <rPr>
        <sz val="14"/>
        <rFont val="Times New Roman"/>
        <family val="1"/>
        <charset val="204"/>
      </rPr>
      <t xml:space="preserve">
(чистий фінансовий результат, рядок 1200 / чистий дохід від реалізації продукції (товарів, робіт, послуг), рядок 1000) х 100, %</t>
    </r>
  </si>
  <si>
    <r>
      <rPr>
        <b/>
        <sz val="14"/>
        <color indexed="63"/>
        <rFont val="Times New Roman"/>
        <family val="1"/>
        <charset val="204"/>
      </rPr>
      <t xml:space="preserve">Рентабельність активів              </t>
    </r>
    <r>
      <rPr>
        <sz val="14"/>
        <color indexed="63"/>
        <rFont val="Times New Roman"/>
        <family val="1"/>
        <charset val="204"/>
      </rPr>
      <t xml:space="preserve">                                           (чистий фінансовий результат, рядок 1200 / вартість активів, рядок 6020) х 100, %</t>
    </r>
  </si>
  <si>
    <r>
      <t xml:space="preserve">Рентабельність власного капіталу
</t>
    </r>
    <r>
      <rPr>
        <sz val="14"/>
        <rFont val="Times New Roman"/>
        <family val="1"/>
        <charset val="204"/>
      </rPr>
      <t>(чистий фінансовий результат, рядок 1200 / власний капітал, рядок 6080) х 100, %</t>
    </r>
  </si>
  <si>
    <r>
      <t xml:space="preserve">Коефіцієнт зносу основних засобів
</t>
    </r>
    <r>
      <rPr>
        <sz val="14"/>
        <rFont val="Times New Roman"/>
        <family val="1"/>
        <charset val="204"/>
      </rPr>
      <t>(сума зносу, рядок 6003 / первісна вартість основних засобів, рядок 6002)</t>
    </r>
  </si>
  <si>
    <t>Фінансовий результат до опадаткування: прибуток/збиток</t>
  </si>
  <si>
    <t>V.Звіт про фінансовий стан</t>
  </si>
  <si>
    <t>Необоротні активи, усього, у тому числі:</t>
  </si>
  <si>
    <t>основні засоби</t>
  </si>
  <si>
    <t>первісна вартість</t>
  </si>
  <si>
    <t>знос</t>
  </si>
  <si>
    <t>Оборотні активи, усього, у тому числі:</t>
  </si>
  <si>
    <t>дебіторська заборгованість за продукцію, товари, роботи, послуги</t>
  </si>
  <si>
    <t>дебіторська заборгованість за розрахунками з бюджетом</t>
  </si>
  <si>
    <t>гроші та їх еквіваленти</t>
  </si>
  <si>
    <t>Усього активи</t>
  </si>
  <si>
    <t>Довгострокові зобов'язання і забезпечення</t>
  </si>
  <si>
    <t>Поточні зобов'язання і забезпечення, у тому числі:</t>
  </si>
  <si>
    <t>поточна кредиторська заборгованість за товари, роботи, послуги</t>
  </si>
  <si>
    <t>поточна кредиторська заборгованість за розрахунками з бюджетом</t>
  </si>
  <si>
    <t>Усього зобов'язання і забезпечення, у тому числі:</t>
  </si>
  <si>
    <t>державні гранти і субсидії</t>
  </si>
  <si>
    <t>фінансові запозичення</t>
  </si>
  <si>
    <t>Власний капітал</t>
  </si>
  <si>
    <t>VI.Кредитна політика</t>
  </si>
  <si>
    <t>Заборгованість за кредитами на початок періоду</t>
  </si>
  <si>
    <t>Отримано залучених коштів, усього, у тому числі:</t>
  </si>
  <si>
    <t>довгострокові зобов'язання</t>
  </si>
  <si>
    <t>короткострокові зобов'язання</t>
  </si>
  <si>
    <t>інші фінансові зобов'язання</t>
  </si>
  <si>
    <t>Повернено залучених коштів, усього, у тому числі:</t>
  </si>
  <si>
    <t>Заборгованість за кредитами на кінець періоду</t>
  </si>
  <si>
    <t>VII. Дані про персонал та витрати на оплату праці</t>
  </si>
  <si>
    <t>члени наглядової ради</t>
  </si>
  <si>
    <t>члени правління</t>
  </si>
  <si>
    <t>керівник</t>
  </si>
  <si>
    <t>Середньомісячні витрати на оплату праці одного працівника (грн), усього, у тому числі:</t>
  </si>
  <si>
    <t>член наглядової ради</t>
  </si>
  <si>
    <t>член правління</t>
  </si>
  <si>
    <t>керівник, усього, у тому числі:</t>
  </si>
  <si>
    <t>посадовий оклад</t>
  </si>
  <si>
    <t>8023/1</t>
  </si>
  <si>
    <t>преміювання</t>
  </si>
  <si>
    <t>8023/2</t>
  </si>
  <si>
    <t>інші виплати, передбачені законодавством</t>
  </si>
  <si>
    <t>8023/3</t>
  </si>
  <si>
    <t>адміністративно-управлінський працівник</t>
  </si>
  <si>
    <t>працівник</t>
  </si>
  <si>
    <t xml:space="preserve">        (ініціали, прізвище)</t>
  </si>
  <si>
    <t>витрати на зв'язок</t>
  </si>
  <si>
    <t>витрати на підвищення кваліфікації та перепідготовку кадрів</t>
  </si>
  <si>
    <t>витрати на утримання основних фондів, інших необоротних активів загальногосподарського використання, у тому числі:</t>
  </si>
  <si>
    <t>1050/1</t>
  </si>
  <si>
    <t>Інші операційні доходи, усього, у тому числі:</t>
  </si>
  <si>
    <t>нетипові операційні доходи (розшифрувати)</t>
  </si>
  <si>
    <t>нетипові операційні витрати (розшифрувати)</t>
  </si>
  <si>
    <t>Чистий фінансовий результат</t>
  </si>
  <si>
    <t xml:space="preserve">Нараховані до сплати податки, збори та інші обов'язкові платежі </t>
  </si>
  <si>
    <t>Сплата податків та зборів до Державного бюджету України (податкові платежі), усього, у тому числі:</t>
  </si>
  <si>
    <t>податок на прибуток підприємств</t>
  </si>
  <si>
    <t>податок на додану вартість, що підлягає сплаті до бюджету за підсумками звітного періоду</t>
  </si>
  <si>
    <t>податок на додану вартість, що підлягає відшкодуванню з бюджету за підсумками звітного періоду</t>
  </si>
  <si>
    <t>рентна плата за користування надрами</t>
  </si>
  <si>
    <t>інші податки та збори (розшифрувати)</t>
  </si>
  <si>
    <t>Сплата податків та зборів до місцевих бюджетів (податкові платежі), усього, у тому числі:</t>
  </si>
  <si>
    <t>земельний податок</t>
  </si>
  <si>
    <t>орендна плата</t>
  </si>
  <si>
    <t>єдиний внесок на загальнообов'язкове державне соціальне страхування</t>
  </si>
  <si>
    <t>інші податки, збори та платежі (розшифрувати)</t>
  </si>
  <si>
    <t>Інші податки, збори та платежі на користь держави, усього, у тому числі:</t>
  </si>
  <si>
    <t>Погашення податкового боргу, усього, у тому числі:</t>
  </si>
  <si>
    <t>погашення реструктуризованих та відстрочених сум, що підлягають сплаті в поточному році до бюджетів та державних цільових фондів</t>
  </si>
  <si>
    <t>інші (штрафи, пені, неустойки) (розшифрувати)</t>
  </si>
  <si>
    <t>Сплата податків тазборів до місцевих бюджетів</t>
  </si>
  <si>
    <t>ІІІ. Рух грошових коштів (за прямим методом)</t>
  </si>
  <si>
    <t>Надходження грошових коштів від операційної діяльності</t>
  </si>
  <si>
    <t>Виручка від реалізації продукції (товарів, робіт, послуг)</t>
  </si>
  <si>
    <t>Повернення податків і зборів, у тому числі:</t>
  </si>
  <si>
    <t>податку на додану вартість</t>
  </si>
  <si>
    <t>Цільове фінансування, у тому числі:</t>
  </si>
  <si>
    <t>бюджетне фінансування</t>
  </si>
  <si>
    <t>Надходження авансів від покупців і замовників</t>
  </si>
  <si>
    <t>позики</t>
  </si>
  <si>
    <t>Інші надходження (розшифрувати)</t>
  </si>
  <si>
    <t>Витрачання грошових коштів від операційної діяльності</t>
  </si>
  <si>
    <t>Розрахунки за продукцію (товари, роботи та послуги)</t>
  </si>
  <si>
    <t>Розрахунки з оплати праці</t>
  </si>
  <si>
    <t>Зобов'язання з податків, зборів та інших обов'язкових платежів, у тому числі:</t>
  </si>
  <si>
    <t>податок на додану вартість</t>
  </si>
  <si>
    <t>Повернення коштів до бюджету</t>
  </si>
  <si>
    <t>Інші витрачання (розшифрувати)</t>
  </si>
  <si>
    <t>Чистий рух коштів від операційної діяльності</t>
  </si>
  <si>
    <t>II. Рух коштів у результаті інвестиційної діяльності</t>
  </si>
  <si>
    <t>Надходження грошових коштів від інвестиційної діяльності</t>
  </si>
  <si>
    <t>Надходження від реалізації фінансових інвестицій, у тому числі:</t>
  </si>
  <si>
    <t>надходження від продажу акцій та облігацій</t>
  </si>
  <si>
    <t>Надходження від реалізації необоротних активів</t>
  </si>
  <si>
    <t>Надходження від отриманих відсотків</t>
  </si>
  <si>
    <t>Надходження дивідендів</t>
  </si>
  <si>
    <t>Витрачання грошових коштів від інвестиційної діяльності</t>
  </si>
  <si>
    <t>Витрачання на придбання фінансових інвестицій, у тому числі:</t>
  </si>
  <si>
    <t>витрачання на придбання акцій та облігацій</t>
  </si>
  <si>
    <t>Витрачання на придбання необоротних активів, у тому числі:</t>
  </si>
  <si>
    <t>придбання (створення) основних засобів (розшифрувати)</t>
  </si>
  <si>
    <t>капітальне будівництво (розшифрувати)</t>
  </si>
  <si>
    <t>придбання (створення) нематеріальних активів (розшифрувати)</t>
  </si>
  <si>
    <t>інші необоротні активи (розшифрувати)</t>
  </si>
  <si>
    <t>Виплати за деривативами</t>
  </si>
  <si>
    <t>Інші платежі (розшифрувати)</t>
  </si>
  <si>
    <t>Чистий рух коштів від інвестиційної діяльності</t>
  </si>
  <si>
    <t>III. Рух коштів у результаті фінансової діяльності</t>
  </si>
  <si>
    <t>Надходження грошових коштів від фінансової діяльності</t>
  </si>
  <si>
    <t>Надходження від власного капіталу</t>
  </si>
  <si>
    <t>Отримання коштів за довгостроковими зобов'язаннями, у тому числі:</t>
  </si>
  <si>
    <t>Витрачання грошових коштів від фінансової діяльності</t>
  </si>
  <si>
    <t>Витрачання на викуп власних акцій</t>
  </si>
  <si>
    <t>Повернення коштів за довгостроковими зобов'язаннями, у тому числі:</t>
  </si>
  <si>
    <t>Сплата дивідендів</t>
  </si>
  <si>
    <t>Витрачення на сплату відсотків</t>
  </si>
  <si>
    <t>Витрачення на сплату заборгованості з фінансової оренди</t>
  </si>
  <si>
    <t>Чистий рух коштів від фінансової діяльності</t>
  </si>
  <si>
    <t>Чистий рух грошових коштів за звітний період</t>
  </si>
  <si>
    <t>Залишок коштів на початок періоду</t>
  </si>
  <si>
    <t>Вплив зміни валютних курсів на залишок коштів</t>
  </si>
  <si>
    <t>Залишок коштів на кінець періоду</t>
  </si>
  <si>
    <t xml:space="preserve">                               (посада)</t>
  </si>
  <si>
    <t>____________________________</t>
  </si>
  <si>
    <t xml:space="preserve">                                  (посада)</t>
  </si>
  <si>
    <t>капітальний ремонт</t>
  </si>
  <si>
    <t>Код за ЄДРПОУ</t>
  </si>
  <si>
    <t>Найменування підприємства</t>
  </si>
  <si>
    <t>Вид діяльності</t>
  </si>
  <si>
    <t>ціна оди-
ниці (вар-
тість продук-
ції/нада-
них послуг), грн</t>
  </si>
  <si>
    <t xml:space="preserve">      3. Інформація щодо отримання та повернення залучених коштів</t>
  </si>
  <si>
    <t>сума основного боргу</t>
  </si>
  <si>
    <t xml:space="preserve">сума основного боргу </t>
  </si>
  <si>
    <t>відсотки нараховані</t>
  </si>
  <si>
    <t>Заборгованість за кредитами на початок ____року</t>
  </si>
  <si>
    <t>відсотки, нарахо-
вані протягом року</t>
  </si>
  <si>
    <t>відсотки сплачені</t>
  </si>
  <si>
    <t>курсові різниці (сума основного боргу)</t>
  </si>
  <si>
    <t>курсові різниці (відсотки)</t>
  </si>
  <si>
    <t>Довгострокові зобов'язання, усього,</t>
  </si>
  <si>
    <t>Короткострокові зобов'язання, усього,</t>
  </si>
  <si>
    <t>Інші фінансові зобов'язання, усього,</t>
  </si>
  <si>
    <t>Усього:</t>
  </si>
  <si>
    <t>4. Джерела капітальних інвестицій</t>
  </si>
  <si>
    <t>№ з/п</t>
  </si>
  <si>
    <t>Найменування об’єкта</t>
  </si>
  <si>
    <t>Залучення кредитних коштів</t>
  </si>
  <si>
    <t>Бюджетне фінансування</t>
  </si>
  <si>
    <t>Власні кошти (розшифрувати)</t>
  </si>
  <si>
    <t>Інші джерела (розшифрувати)</t>
  </si>
  <si>
    <t>у тому числі за кварталами</t>
  </si>
  <si>
    <t>I</t>
  </si>
  <si>
    <t>II</t>
  </si>
  <si>
    <t>III</t>
  </si>
  <si>
    <t>IV</t>
  </si>
  <si>
    <t xml:space="preserve">І </t>
  </si>
  <si>
    <t xml:space="preserve">ІІ </t>
  </si>
  <si>
    <t xml:space="preserve">ІІІ </t>
  </si>
  <si>
    <t>Відсоток</t>
  </si>
  <si>
    <t>1.</t>
  </si>
  <si>
    <t>2.</t>
  </si>
  <si>
    <t>3.</t>
  </si>
  <si>
    <t>придбання (створення) нематеріальних активів (розшифрувати про ліцензійне програмне забезпечення)</t>
  </si>
  <si>
    <t>4.</t>
  </si>
  <si>
    <t>модернізація, модифікація (добудова, дообладнання, реконструкція) (розшифрувати)</t>
  </si>
  <si>
    <t>5.</t>
  </si>
  <si>
    <t>6.</t>
  </si>
  <si>
    <t>N з/п</t>
  </si>
  <si>
    <t>Рік початку і закінчення будівництва</t>
  </si>
  <si>
    <t>у тому числі</t>
  </si>
  <si>
    <t>власні кошти</t>
  </si>
  <si>
    <t>кредитні кошти</t>
  </si>
  <si>
    <t>5. Капітальне будівництво (рядок 4010 таблиці IV)</t>
  </si>
  <si>
    <t>Загальна кошторисна вартість</t>
  </si>
  <si>
    <t>Первісна балансова вартість введених потужностей на початок планового року</t>
  </si>
  <si>
    <t>Незавершене будівництво на початок планового року</t>
  </si>
  <si>
    <t>освоєння капітальних вкладень</t>
  </si>
  <si>
    <t>фінансування капітальних інвестицій (оплата грошовими коштами), усього</t>
  </si>
  <si>
    <t>Інформація щодо проектно-кошторисної документації (стан розроблення, затвердження, у разі затвердження зазначити суб'єкт управління, яким затверджено, та відповідний документ)</t>
  </si>
  <si>
    <t>Найменування об'єкта</t>
  </si>
  <si>
    <t>Документ, яким затверджений титул будови, із зазначенням суб'єкта управління, який його погодив</t>
  </si>
  <si>
    <t>Заборгованість за кредитами на кінець _____року</t>
  </si>
  <si>
    <t xml:space="preserve">                       (підпис)</t>
  </si>
  <si>
    <t>____________________________________</t>
  </si>
  <si>
    <t>(ініціали, прізвище)</t>
  </si>
  <si>
    <t xml:space="preserve">                  (ініціали, прізвище)</t>
  </si>
  <si>
    <t xml:space="preserve">                                                  (посада)</t>
  </si>
  <si>
    <t>Характеризує інвестиційну політику підприємства</t>
  </si>
  <si>
    <t>Зменшення</t>
  </si>
  <si>
    <t>Коефіцієнт зносу основних засобів 
(сума зносу, рядок 6003 / первісна вартість основних засобів, рядок 6002)</t>
  </si>
  <si>
    <t>&gt; 1</t>
  </si>
  <si>
    <t>Характеризує співвідношення власних та позикових коштів і залежність підприємства від зовнішніх фінансових джерел</t>
  </si>
  <si>
    <t>Коефіцієнт фінансової стійкості
(власний капітал, рядок 6080 / (довгострокові зобов'язання, рядок 6030 + поточні зобов'язання, рядок 6040))</t>
  </si>
  <si>
    <t>Характеризує ефективність господарської діяльності підприємства</t>
  </si>
  <si>
    <t>Збільшення</t>
  </si>
  <si>
    <t>Рентабельність діяльності
(чистий фінансовий результат, рядок 1200 / чистий дохід від реалізації продукції (товарів, робіт, послуг), рядок 1000) х 100, %</t>
  </si>
  <si>
    <t>Рентабельність власного капіталу
(чистий фінансовий результат, рядок 1200 / власний капітал, рядок 6080) х 100, %</t>
  </si>
  <si>
    <t>Характеризує ефективність використання активів підприємства</t>
  </si>
  <si>
    <t>Рентабельність активів
(чистий фінансовий результат, рядок 1200 / вартість активів, рядок 6020) х 100, %</t>
  </si>
  <si>
    <t>Примітки</t>
  </si>
  <si>
    <t>Оптимальне значення</t>
  </si>
  <si>
    <t>V. Коефіцієнтний аналіз</t>
  </si>
  <si>
    <t>8</t>
  </si>
  <si>
    <t>Характеризує ефективність використання власного капіталу. Показує, яка віддача (норма прибутку) на вкладений власний капітал</t>
  </si>
  <si>
    <t>VI. Інформація до фінансового плану</t>
  </si>
  <si>
    <t>інші джерела (зазначити джерело)</t>
  </si>
  <si>
    <t xml:space="preserve">       1. Перелік підприємств, які включені до консолідованого (зведеного) фінансового плану</t>
  </si>
  <si>
    <t>Зобов'язання</t>
  </si>
  <si>
    <t xml:space="preserve">       (ініціали, прізвище)</t>
  </si>
  <si>
    <t>______________________</t>
  </si>
  <si>
    <r>
      <t>Середня кількість працівників</t>
    </r>
    <r>
      <rPr>
        <sz val="14"/>
        <rFont val="Times New Roman"/>
        <family val="1"/>
        <charset val="204"/>
      </rPr>
      <t> (штатних працівників, зовнішніх сумісників та працівників, які працюють за цивільно-правовими договорами), </t>
    </r>
    <r>
      <rPr>
        <b/>
        <sz val="14"/>
        <rFont val="Times New Roman"/>
        <family val="1"/>
        <charset val="204"/>
      </rPr>
      <t>у тому числі:</t>
    </r>
  </si>
  <si>
    <t>I. Розшифрування до запланованого рівня доходів/витрат</t>
  </si>
  <si>
    <t>цільове фінансування (у тому числі бюджетне)</t>
  </si>
  <si>
    <t>Найменування видів діяльності за КВЕД (із зазначенням видів робіт та наданих послуг)</t>
  </si>
  <si>
    <t>Факт минулого року 2020</t>
  </si>
  <si>
    <t xml:space="preserve">Фінансовий план поточного 2021 року </t>
  </si>
  <si>
    <t>Прогноз на поточний 2021 рік</t>
  </si>
  <si>
    <t>Плановий 2022 рік (усього)</t>
  </si>
  <si>
    <t>інші операційні витрати (розшифрувати), в т.ч.</t>
  </si>
  <si>
    <t>1086/1</t>
  </si>
  <si>
    <t>1086/2</t>
  </si>
  <si>
    <t>витрати на поховання в разі смерті працівника родичам</t>
  </si>
  <si>
    <t>інші адміністративні витрати (розшифрувати), в т.ч.</t>
  </si>
  <si>
    <t>1051/1</t>
  </si>
  <si>
    <t>1031/1</t>
  </si>
  <si>
    <t>1031/2</t>
  </si>
  <si>
    <t>1031/3</t>
  </si>
  <si>
    <t>1031/4</t>
  </si>
  <si>
    <t>запасні частини</t>
  </si>
  <si>
    <t>1031/5</t>
  </si>
  <si>
    <t>1074/1</t>
  </si>
  <si>
    <t xml:space="preserve"> (здача металобрухту, реалізація осколу, дооцінка матеріалів, тощо)</t>
  </si>
  <si>
    <t>1150/1</t>
  </si>
  <si>
    <t>організаційно-технічні послуги, в т.ч.</t>
  </si>
  <si>
    <t xml:space="preserve">витрати на охорону праці загальногосподарського персоналу (0,5% від ФОП) </t>
  </si>
  <si>
    <t>1048/1</t>
  </si>
  <si>
    <t>1048/2</t>
  </si>
  <si>
    <t xml:space="preserve">витрати на охорону праці загальногосподарського персоналу </t>
  </si>
  <si>
    <t>1051/2</t>
  </si>
  <si>
    <t>1051/3</t>
  </si>
  <si>
    <t>1051/4</t>
  </si>
  <si>
    <t>1051/5</t>
  </si>
  <si>
    <t>пслуги при застосуванні на ПК АВК-5 (Автоматизованого випуску на ПЕОМ кошторсно-ресурсної документації) (лінцензиров прогр на 1 р)</t>
  </si>
  <si>
    <t>пслуги при застосуванні програмного забезпечення «M.E.Doc» для подання звітності</t>
  </si>
  <si>
    <t>послуги банку</t>
  </si>
  <si>
    <t>визнані штрафи, пені</t>
  </si>
  <si>
    <t>послуги з обслуговування комп"ютерної техніки</t>
  </si>
  <si>
    <t>витрати на підписні видання</t>
  </si>
  <si>
    <t>утримання, експлуатція, ремонт офісно-побутових приміщень</t>
  </si>
  <si>
    <t>податок на землю</t>
  </si>
  <si>
    <t>збір за забруднення, спецводокористування</t>
  </si>
  <si>
    <t>витрати на  водопостачання та водовідведення</t>
  </si>
  <si>
    <t>1051/6</t>
  </si>
  <si>
    <t>1051/7</t>
  </si>
  <si>
    <t>1051/8</t>
  </si>
  <si>
    <t>1051/9</t>
  </si>
  <si>
    <t>1051/10</t>
  </si>
  <si>
    <t>1051/11</t>
  </si>
  <si>
    <t>1051/12</t>
  </si>
  <si>
    <t>1051/13</t>
  </si>
  <si>
    <t xml:space="preserve">послуги сторонніх організацій з поточного ремонту пішохідних тротуарів </t>
  </si>
  <si>
    <t>послуги сторонніх організацій з поточного ремонту внутрішньоквартальних проїздів</t>
  </si>
  <si>
    <t>послуги сторонніх організацій з поточного ремонту доріг (ліквідація вибоїн УЯР, прокат вантажних транспортних засобів)</t>
  </si>
  <si>
    <t>з використанням холодного пластика</t>
  </si>
  <si>
    <t>з використанням фарби</t>
  </si>
  <si>
    <t>послуги сторонніх організацій  нанесення дорожньої розмітки, в т.ч.</t>
  </si>
  <si>
    <t>послуги сторонніх організацій з поточного ремонту та утриманню тех засобів організації дорожнього руху (встановлення дорожніх знаків)</t>
  </si>
  <si>
    <t>послуги сторонніх організацій з прокату ТЗ ( КАМАЗів, ескават)</t>
  </si>
  <si>
    <t>послуги із страхування тз</t>
  </si>
  <si>
    <t>послуги  з утілізації сміття</t>
  </si>
  <si>
    <t>інші витрати , в тому числі:</t>
  </si>
  <si>
    <t>витрати на канцтовари</t>
  </si>
  <si>
    <t>послуги з охорони та пож с-ції</t>
  </si>
  <si>
    <t>1018/1</t>
  </si>
  <si>
    <t>1018/6</t>
  </si>
  <si>
    <t>1018/2</t>
  </si>
  <si>
    <t>1018/3</t>
  </si>
  <si>
    <t>1018/4</t>
  </si>
  <si>
    <t>1018/5</t>
  </si>
  <si>
    <t>1018/7</t>
  </si>
  <si>
    <t>1018/8</t>
  </si>
  <si>
    <t>1018/9</t>
  </si>
  <si>
    <t>1018/10</t>
  </si>
  <si>
    <t>1018/11</t>
  </si>
  <si>
    <t>1018/12</t>
  </si>
  <si>
    <t>2124/1</t>
  </si>
  <si>
    <t>війсковий збір</t>
  </si>
  <si>
    <t>Інші надходження (розшифрувати), в т.ч:</t>
  </si>
  <si>
    <t>Директор______________________________</t>
  </si>
  <si>
    <t>Плановий 2022 рік</t>
  </si>
  <si>
    <t>Плановий                              2022 рік</t>
  </si>
  <si>
    <t>Фактичний показник за 2020 минулий рік</t>
  </si>
  <si>
    <t>Плановий показник поточного  2021 року</t>
  </si>
  <si>
    <t>2116/1</t>
  </si>
  <si>
    <t>3156/1</t>
  </si>
  <si>
    <t>3156/2</t>
  </si>
  <si>
    <t>3156/3</t>
  </si>
  <si>
    <t>інші зобов'язання з податків і зборів (розшифрувати), в тому числі:</t>
  </si>
  <si>
    <t>придбання комунальної техніки</t>
  </si>
  <si>
    <t>придбання лампи ЛБВК (для колодязів)</t>
  </si>
  <si>
    <t>придбання генератора</t>
  </si>
  <si>
    <t>придбання конструкцій "Муляж пішохода"</t>
  </si>
  <si>
    <t>придбання молотка відбійного електричного Bosh</t>
  </si>
  <si>
    <t>реконструкція адміністративної будівлі по вул.Бидгощська,13 в м.Черкаси</t>
  </si>
  <si>
    <t>4050/1</t>
  </si>
  <si>
    <t>4050/2</t>
  </si>
  <si>
    <t>4060/1</t>
  </si>
  <si>
    <t>4060/2</t>
  </si>
  <si>
    <t>4060/3</t>
  </si>
  <si>
    <t>4060/4</t>
  </si>
  <si>
    <t>капітальний ремонт пішохідного моста вул.Одеській</t>
  </si>
  <si>
    <t>капітальний ремонт зупинок громадського транспорту</t>
  </si>
  <si>
    <t>4060/5</t>
  </si>
  <si>
    <t>4060/6</t>
  </si>
  <si>
    <t>послуги з розробки робочої ПКД на будівництво очисних споруд на витоках мережі зливової каналізації в м.Черкаси</t>
  </si>
  <si>
    <t>3240/1</t>
  </si>
  <si>
    <t>3240/2</t>
  </si>
  <si>
    <t>3240/3</t>
  </si>
  <si>
    <t>4020/1</t>
  </si>
  <si>
    <t>4020/2</t>
  </si>
  <si>
    <t>4020/3</t>
  </si>
  <si>
    <t>4020/4</t>
  </si>
  <si>
    <t>4020/5</t>
  </si>
  <si>
    <t>придбання (виготовлення) основних засобів, в т.ч.:</t>
  </si>
  <si>
    <t>3240/4</t>
  </si>
  <si>
    <t>будівництво локальних очисних споруд для очищення зливових (дощових) та талих вод на витоках  в р.Дніпро</t>
  </si>
  <si>
    <t>3290/1</t>
  </si>
  <si>
    <t>3290/2</t>
  </si>
  <si>
    <t>3290/3</t>
  </si>
  <si>
    <t>3290/4</t>
  </si>
  <si>
    <t xml:space="preserve">реконструкція механізованого складу по вул.Бидгощська,13 в м.Черкаси </t>
  </si>
  <si>
    <t>НА  2022 рік</t>
  </si>
  <si>
    <t xml:space="preserve"> Директор  _____________________</t>
  </si>
  <si>
    <t>4050/3</t>
  </si>
  <si>
    <t>придбання (виготовлення) основних засобів, в т.ч:</t>
  </si>
  <si>
    <t>Фінансова підтримка на виконання судових рішень</t>
  </si>
  <si>
    <t>Відшкодування спожитої електроенергії</t>
  </si>
  <si>
    <t>Інші заходи із розвитку та збереження вулично-дорожньої мережі міста (зимове та літнє утримання доріг, утримання зелених насаджень, ремонт та утримання штучних споруд, малих архітектурних форм, зупинок громадського транспорту, інвентаризація та паспортизація)</t>
  </si>
  <si>
    <t>Допоміжне обслуговування наземного транспорту (52.21)</t>
  </si>
  <si>
    <t>28 шт</t>
  </si>
  <si>
    <t>поточний ремонт дорожнього покриття (52.21)</t>
  </si>
  <si>
    <t>поточний ремонт пішохідних тротуарів (52.21)</t>
  </si>
  <si>
    <t>поточний ремонт внутрішньо-квартальних проїздів (52.21)</t>
  </si>
  <si>
    <t>Нанесення розмітки проїзної частини (52.21)</t>
  </si>
  <si>
    <t>Поточний ремонт та утримання технічних засобів регулювання дорожнього руху (52.21)</t>
  </si>
  <si>
    <t>Поточний ремонт та утримання мереж зливової каналізації (37.00)</t>
  </si>
  <si>
    <t>446995,88 кВт</t>
  </si>
  <si>
    <t>2767 м2</t>
  </si>
  <si>
    <t>18 шт</t>
  </si>
  <si>
    <t>97 шт</t>
  </si>
  <si>
    <t>послуги</t>
  </si>
  <si>
    <t xml:space="preserve">Каналізація, відведення  й очищення стічних вод (37.00) </t>
  </si>
  <si>
    <t>"ЧЕРКАСЬКЕ ЕКСПЛУАТАЦІЙНЕ ЛІНІЙНЕ УПРАВЛІННЯ АВТОМОБІЛЬНИХ ШЛЯХІВ" ЧЕРКАСЬКОЇ МІСЬКОЇ РАДИ</t>
  </si>
  <si>
    <t>Комунальне підприємство "Черкаське експлуатаційне лінійне управління автомобільних шляхів" Черкаської міської ради</t>
  </si>
  <si>
    <t>Реалізація робіт та послуг комерційної діяльності (стр.1000), в т.ч.</t>
  </si>
  <si>
    <t>відновлення асфальтобетонного покриття після розкопок  та аварійних робіт (52.21)</t>
  </si>
  <si>
    <t>відведення зливових вод (37.00)</t>
  </si>
  <si>
    <t>516330 кВт</t>
  </si>
  <si>
    <t>надання дозволів на проведення розкопок (52.21)</t>
  </si>
  <si>
    <t>5920 м2</t>
  </si>
  <si>
    <t>65 шт</t>
  </si>
  <si>
    <t>45 шт</t>
  </si>
  <si>
    <t>170 шт</t>
  </si>
  <si>
    <t>161,1 тис.м3</t>
  </si>
  <si>
    <t>170  тис.м3</t>
  </si>
  <si>
    <t>3877,8 м2</t>
  </si>
  <si>
    <t>влаштовано 319шт дор знаків та 234 щитів дор зн; встан 26 полос "леж поліц", 24 бет сфер на                               тр-х, 12 конструкцій "муляж пішохода" на піш переходах</t>
  </si>
  <si>
    <t>встановл 95 мет урн, прибир 235,8 тис п.м. прибардюрки, пот рем 122 зупинок, кріпл 111 сад-парк лавок, тощо</t>
  </si>
  <si>
    <t>2 судових рішення</t>
  </si>
  <si>
    <t>32031 м2</t>
  </si>
  <si>
    <t>15585 м2</t>
  </si>
  <si>
    <t>36721 м2</t>
  </si>
  <si>
    <t>4650 м2</t>
  </si>
  <si>
    <t>176 шт</t>
  </si>
  <si>
    <t>51 шт</t>
  </si>
  <si>
    <t>78 шт</t>
  </si>
  <si>
    <t>220 тис.м3</t>
  </si>
  <si>
    <t>760565 кВт</t>
  </si>
  <si>
    <t>Фактичний показник поточного року за І півріччя 2021</t>
  </si>
  <si>
    <t>237932 Квт</t>
  </si>
  <si>
    <t>17 шт</t>
  </si>
  <si>
    <t>13 шт</t>
  </si>
  <si>
    <t>83 шт</t>
  </si>
  <si>
    <t>101,8 тис.м3</t>
  </si>
  <si>
    <t>107 м2</t>
  </si>
  <si>
    <t>70164 м2</t>
  </si>
  <si>
    <t>7005 м2</t>
  </si>
  <si>
    <t>17853 м2</t>
  </si>
  <si>
    <t>715 дор знаків, 53 "леж поліц"</t>
  </si>
  <si>
    <t>фарбою та хол пластиком</t>
  </si>
  <si>
    <t>очищення снігу (шляхи, тр-ри,сходи, площі, узвози, алеї, тощо) 21318 тис м2, прокат ТЗ, ручне прибирання 25714 тис. пм, алеї б-р Шевч  11230 тис м2,  зуп гром тр-ту 11100 тис м2, рем зупинок 55, лавочок 40, тощо</t>
  </si>
  <si>
    <t>за плановий 2022рік</t>
  </si>
  <si>
    <t>за минулий 2020рік</t>
  </si>
  <si>
    <t>інші витрати (паливо,тощо)</t>
  </si>
  <si>
    <t>3  судових рішення</t>
  </si>
  <si>
    <t>заміна: 58 шт люків,  72 шт решіток,                              43 шт зл/приймачів;  очищено: 3924 решіток, 452 колодязів, 974,5 п.м відкр канав, прбир штуч сміття 8670 м2 в смузі відводу та на укосах басейна "Ріца",утримання насосних станцій, тощо</t>
  </si>
  <si>
    <t>заміна: 160 шт люків,  200 шт решіток,                              85 шт зл/приймачів;  очищено: 3980 решіток, 740 колодязів, 610 п.м витоків канав,утримання насосних станцій,тощо</t>
  </si>
  <si>
    <t>3515,5 м2</t>
  </si>
  <si>
    <t>5032,1 м2</t>
  </si>
  <si>
    <t>16574,3 м2</t>
  </si>
  <si>
    <t>очищення снігу (шляхи, тр-ри,сходи, площі, узвози, алеї, тощо) 20684 тис м2, прокат ТЗ - 890 м/год, ручне прибирання 55,185 тис. пм, алеї б-р Шевч  5615 тис м2,  зуп гром тр-ту 5550 тис м2, вивез відходів деревини 4057 скл/м, сміття 980м3, тощо</t>
  </si>
  <si>
    <t>789,2 м2 та 3,794 км</t>
  </si>
  <si>
    <t xml:space="preserve">фарбою </t>
  </si>
  <si>
    <t>реконструкція локальних очисних споруд для очищення зливових (дощових) та талих вод на витоках  в р.Дніпро</t>
  </si>
  <si>
    <t>капітальний ремонт ремонтно-механічних майстерень (заміна вікон)</t>
  </si>
  <si>
    <t>капітальний ремонт ремонтно-механічних майстерень (заміна металевих воріт)</t>
  </si>
  <si>
    <r>
      <t xml:space="preserve">капітальний ремонт очисних споруд дощових вод в районі Чорного Яру </t>
    </r>
    <r>
      <rPr>
        <sz val="14"/>
        <color theme="0"/>
        <rFont val="Times New Roman"/>
        <family val="1"/>
        <charset val="204"/>
      </rPr>
      <t xml:space="preserve">(заміна фільтрів) </t>
    </r>
  </si>
  <si>
    <t>9665 м2 та 144 км</t>
  </si>
  <si>
    <t>Фінансова підтримка на проведення термінового (позапланового) поточного ремонту та утримання об'єктів вулично-дорожньої мережі (стр. 1070), в т.ч:</t>
  </si>
  <si>
    <t>інші (зимове утримання, тощо)</t>
  </si>
  <si>
    <t>в т.ч.  фінпідтримка на погашення кредиторської заборгованості за рішенням суду</t>
  </si>
  <si>
    <t>фінпідтримка на погашення кредиторської заборгованості за рішенням суду</t>
  </si>
  <si>
    <t>капітальний ремонт ремонтно-механіч-них майсерень (заміна металевих воріт)</t>
  </si>
  <si>
    <t>капітальний ремонт очисних споруд дощових вод в районі Чорного Яру</t>
  </si>
  <si>
    <t>заміна: 13 шт люків,  17шт решіток,                             11 шт зл/приймачів;  очищено: 2869 решіток, колодязів 87,5 м3, прбир прибардюрки 3474 пм, очищення мостів та сходин  від снігу 50949 м2, посипання ПСС 51 тис м2, скошув трави мотокосою 5117 м2, очищ водн поверх від сміття басейну "Ріца" 5202 м2, утримання насосних станцій, тощо</t>
  </si>
  <si>
    <t>Директор _________________</t>
  </si>
  <si>
    <r>
      <t xml:space="preserve">Директор </t>
    </r>
    <r>
      <rPr>
        <sz val="18"/>
        <rFont val="Times New Roman"/>
        <family val="1"/>
        <charset val="204"/>
      </rPr>
      <t>_____________________________________</t>
    </r>
  </si>
  <si>
    <t>посл з паспортиз вулиць,  т.ч. організація схем дорожнього руху</t>
  </si>
  <si>
    <t>Директор</t>
  </si>
  <si>
    <t xml:space="preserve">                 (підпис)</t>
  </si>
  <si>
    <t>3070/1</t>
  </si>
  <si>
    <r>
      <t xml:space="preserve">Директор </t>
    </r>
    <r>
      <rPr>
        <sz val="16"/>
        <rFont val="Times New Roman"/>
        <family val="1"/>
        <charset val="204"/>
      </rPr>
      <t>________________</t>
    </r>
  </si>
  <si>
    <t>Директор_______________________________________</t>
  </si>
  <si>
    <t>інші операційні доходи                                                                                                        (здача металобрухту, реалізація осколу, дооцінка матеріалів, тощо)</t>
  </si>
  <si>
    <t>Олексій МЕЛЬНИК</t>
  </si>
  <si>
    <t>Додаток</t>
  </si>
  <si>
    <t>ЗАТВЕРДЖЕНО</t>
  </si>
  <si>
    <t xml:space="preserve">рішенням виконавчого комітету </t>
  </si>
  <si>
    <t>Черкаської міської ради</t>
  </si>
  <si>
    <t xml:space="preserve">від  _______  №  ________                 </t>
  </si>
  <si>
    <r>
      <t xml:space="preserve">Коефіцієнт фінансової стійкості
</t>
    </r>
    <r>
      <rPr>
        <sz val="12"/>
        <rFont val="Times New Roman"/>
        <family val="1"/>
        <charset val="204"/>
      </rPr>
      <t>(власний капітал, рядок 6080 / (довгострокові зобов'язання, рядок 6030 + поточні зобов'язання, рядок 6040))</t>
    </r>
  </si>
  <si>
    <t>надання технічних умов (52.21)</t>
  </si>
  <si>
    <t>погодження проектів  (52.21)</t>
  </si>
  <si>
    <t>Інші послуги  (з прибирання, встановл приб камню, корист огорожею, відшкодування експл витрат, тощо)(52.21)</t>
  </si>
  <si>
    <t>Олексій  МЕЛЬНИК</t>
  </si>
  <si>
    <r>
      <t xml:space="preserve">      2. Інформація про бізнес підприємства (код рядка 1000 "чистий дохід від реалізації продукції ( товарів, робіт, послуг)" фінансового плану</t>
    </r>
    <r>
      <rPr>
        <b/>
        <sz val="14"/>
        <color rgb="FFFF0000"/>
        <rFont val="Times New Roman"/>
        <family val="1"/>
        <charset val="204"/>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</si>
</sst>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64" formatCode="#,##0&quot;р.&quot;;[Red]\-#,##0&quot;р.&quot;"/>
    <numFmt numFmtId="165" formatCode="#,##0.00&quot;р.&quot;;\-#,##0.00&quot;р.&quot;"/>
    <numFmt numFmtId="166" formatCode="_-* #,##0.00&quot;р.&quot;_-;\-* #,##0.00&quot;р.&quot;_-;_-* &quot;-&quot;??&quot;р.&quot;_-;_-@_-"/>
    <numFmt numFmtId="167" formatCode="_-* #,##0.00_р_._-;\-* #,##0.00_р_._-;_-* &quot;-&quot;??_р_._-;_-@_-"/>
    <numFmt numFmtId="168" formatCode="_-* #,##0.00\ _г_р_н_._-;\-* #,##0.00\ _г_р_н_._-;_-* &quot;-&quot;??\ _г_р_н_._-;_-@_-"/>
    <numFmt numFmtId="169" formatCode="_-* #,##0.00_₴_-;\-* #,##0.00_₴_-;_-* &quot;-&quot;??_₴_-;_-@_-"/>
    <numFmt numFmtId="170" formatCode="0.0"/>
    <numFmt numFmtId="171" formatCode="#,##0.0"/>
    <numFmt numFmtId="172" formatCode="###\ ##0.000"/>
    <numFmt numFmtId="173" formatCode="_(&quot;$&quot;* #,##0.00_);_(&quot;$&quot;* \(#,##0.00\);_(&quot;$&quot;* &quot;-&quot;??_);_(@_)"/>
    <numFmt numFmtId="174" formatCode="_(* #,##0_);_(* \(#,##0\);_(* &quot;-&quot;_);_(@_)"/>
    <numFmt numFmtId="175" formatCode="_(* #,##0.00_);_(* \(#,##0.00\);_(* &quot;-&quot;??_);_(@_)"/>
    <numFmt numFmtId="176" formatCode="#,##0.0_ ;[Red]\-#,##0.0\ "/>
    <numFmt numFmtId="177" formatCode="0.0;\(0.0\);\ ;\-"/>
    <numFmt numFmtId="178" formatCode="_-* #,##0.0_₴_-;\-* #,##0.0_₴_-;_-* &quot;-&quot;??_₴_-;_-@_-"/>
    <numFmt numFmtId="179" formatCode="#,##0.0000"/>
    <numFmt numFmtId="180" formatCode="0.0000"/>
    <numFmt numFmtId="181" formatCode="#,##0.000"/>
  </numFmts>
  <fonts count="117">
    <font>
      <sz val="10"/>
      <name val="Arial Cyr"/>
      <charset val="204"/>
    </font>
    <font>
      <sz val="11"/>
      <color theme="1"/>
      <name val="Calibri"/>
      <family val="2"/>
      <charset val="204"/>
      <scheme val="minor"/>
    </font>
    <font>
      <sz val="11"/>
      <color indexed="8"/>
      <name val="Calibri"/>
      <family val="2"/>
      <charset val="204"/>
    </font>
    <font>
      <sz val="10"/>
      <name val="Arial Cyr"/>
      <charset val="204"/>
    </font>
    <font>
      <sz val="8"/>
      <name val="Arial Cyr"/>
      <charset val="204"/>
    </font>
    <font>
      <b/>
      <sz val="14"/>
      <name val="Times New Roman"/>
      <family val="1"/>
      <charset val="204"/>
    </font>
    <font>
      <sz val="14"/>
      <name val="Times New Roman"/>
      <family val="1"/>
      <charset val="204"/>
    </font>
    <font>
      <i/>
      <sz val="14"/>
      <name val="Times New Roman"/>
      <family val="1"/>
      <charset val="204"/>
    </font>
    <font>
      <sz val="13"/>
      <name val="Times New Roman"/>
      <family val="1"/>
      <charset val="204"/>
    </font>
    <font>
      <b/>
      <sz val="13"/>
      <name val="Times New Roman"/>
      <family val="1"/>
      <charset val="204"/>
    </font>
    <font>
      <sz val="12"/>
      <name val="Times New Roman"/>
      <family val="1"/>
      <charset val="204"/>
    </font>
    <font>
      <sz val="8"/>
      <name val="Arial"/>
      <family val="2"/>
    </font>
    <font>
      <sz val="10"/>
      <name val="Arial"/>
      <family val="2"/>
      <charset val="204"/>
    </font>
    <font>
      <sz val="10"/>
      <name val="Arial Cyr"/>
      <family val="2"/>
      <charset val="204"/>
    </font>
    <font>
      <sz val="14"/>
      <name val="Arial Cyr"/>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Helv"/>
      <charset val="204"/>
    </font>
    <font>
      <sz val="11"/>
      <color indexed="8"/>
      <name val="Arial Cyr"/>
      <family val="2"/>
      <charset val="204"/>
    </font>
    <font>
      <sz val="11"/>
      <color indexed="9"/>
      <name val="Arial Cyr"/>
      <family val="2"/>
      <charset val="204"/>
    </font>
    <font>
      <b/>
      <sz val="12"/>
      <name val="Arial"/>
      <family val="2"/>
      <charset val="204"/>
    </font>
    <font>
      <sz val="10"/>
      <name val="FreeSet"/>
      <family val="2"/>
    </font>
    <font>
      <u/>
      <sz val="10"/>
      <color indexed="12"/>
      <name val="Arial"/>
      <family val="2"/>
      <charset val="204"/>
    </font>
    <font>
      <b/>
      <sz val="14"/>
      <name val="Arial"/>
      <family val="2"/>
      <charset val="204"/>
    </font>
    <font>
      <b/>
      <sz val="12"/>
      <color indexed="9"/>
      <name val="Arial"/>
      <family val="2"/>
      <charset val="204"/>
    </font>
    <font>
      <b/>
      <i/>
      <sz val="14"/>
      <name val="Arial"/>
      <family val="2"/>
      <charset val="204"/>
    </font>
    <font>
      <b/>
      <i/>
      <sz val="14"/>
      <color indexed="9"/>
      <name val="Arial"/>
      <family val="2"/>
      <charset val="204"/>
    </font>
    <font>
      <b/>
      <i/>
      <sz val="12"/>
      <color indexed="9"/>
      <name val="Arial"/>
      <family val="2"/>
      <charset val="204"/>
    </font>
    <font>
      <b/>
      <sz val="11"/>
      <name val="Arial"/>
      <family val="2"/>
      <charset val="204"/>
    </font>
    <font>
      <b/>
      <sz val="11"/>
      <color indexed="9"/>
      <name val="Arial"/>
      <family val="2"/>
      <charset val="204"/>
    </font>
    <font>
      <sz val="12"/>
      <color indexed="9"/>
      <name val="Bookman Old Style"/>
      <family val="1"/>
      <charset val="204"/>
    </font>
    <font>
      <sz val="11"/>
      <name val="Arial"/>
      <family val="2"/>
      <charset val="204"/>
    </font>
    <font>
      <sz val="11"/>
      <color indexed="9"/>
      <name val="Arial"/>
      <family val="2"/>
      <charset val="204"/>
    </font>
    <font>
      <i/>
      <sz val="11"/>
      <name val="Arial"/>
      <family val="2"/>
      <charset val="204"/>
    </font>
    <font>
      <b/>
      <i/>
      <sz val="11"/>
      <color indexed="9"/>
      <name val="Arial"/>
      <family val="2"/>
      <charset val="204"/>
    </font>
    <font>
      <b/>
      <sz val="10"/>
      <name val="Arial"/>
      <family val="2"/>
      <charset val="204"/>
    </font>
    <font>
      <sz val="11"/>
      <color indexed="62"/>
      <name val="Arial Cyr"/>
      <family val="2"/>
      <charset val="204"/>
    </font>
    <font>
      <b/>
      <sz val="11"/>
      <color indexed="63"/>
      <name val="Arial Cyr"/>
      <family val="2"/>
      <charset val="204"/>
    </font>
    <font>
      <b/>
      <sz val="11"/>
      <color indexed="52"/>
      <name val="Arial Cyr"/>
      <family val="2"/>
      <charset val="204"/>
    </font>
    <font>
      <b/>
      <sz val="15"/>
      <color indexed="56"/>
      <name val="Arial Cyr"/>
      <family val="2"/>
      <charset val="204"/>
    </font>
    <font>
      <b/>
      <sz val="13"/>
      <color indexed="56"/>
      <name val="Arial Cyr"/>
      <family val="2"/>
      <charset val="204"/>
    </font>
    <font>
      <b/>
      <sz val="11"/>
      <color indexed="56"/>
      <name val="Arial Cyr"/>
      <family val="2"/>
      <charset val="204"/>
    </font>
    <font>
      <b/>
      <sz val="11"/>
      <color indexed="8"/>
      <name val="Arial Cyr"/>
      <family val="2"/>
      <charset val="204"/>
    </font>
    <font>
      <b/>
      <sz val="11"/>
      <color indexed="9"/>
      <name val="Arial Cyr"/>
      <family val="2"/>
      <charset val="204"/>
    </font>
    <font>
      <sz val="11"/>
      <color indexed="60"/>
      <name val="Arial Cyr"/>
      <family val="2"/>
      <charset val="204"/>
    </font>
    <font>
      <sz val="11"/>
      <color indexed="20"/>
      <name val="Arial Cyr"/>
      <family val="2"/>
      <charset val="204"/>
    </font>
    <font>
      <i/>
      <sz val="11"/>
      <color indexed="23"/>
      <name val="Arial Cyr"/>
      <family val="2"/>
      <charset val="204"/>
    </font>
    <font>
      <sz val="12"/>
      <name val="Arial Cyr"/>
      <family val="2"/>
      <charset val="204"/>
    </font>
    <font>
      <sz val="11"/>
      <color indexed="52"/>
      <name val="Arial Cyr"/>
      <family val="2"/>
      <charset val="204"/>
    </font>
    <font>
      <sz val="10"/>
      <name val="Helv"/>
    </font>
    <font>
      <sz val="11"/>
      <color indexed="10"/>
      <name val="Arial Cyr"/>
      <family val="2"/>
      <charset val="204"/>
    </font>
    <font>
      <sz val="12"/>
      <name val="Journal"/>
    </font>
    <font>
      <sz val="11"/>
      <color indexed="17"/>
      <name val="Arial Cyr"/>
      <family val="2"/>
      <charset val="204"/>
    </font>
    <font>
      <sz val="10"/>
      <name val="Tahoma"/>
      <family val="2"/>
      <charset val="204"/>
    </font>
    <font>
      <sz val="10"/>
      <name val="Petersburg"/>
    </font>
    <font>
      <sz val="14"/>
      <color indexed="63"/>
      <name val="Times New Roman"/>
      <family val="1"/>
      <charset val="204"/>
    </font>
    <font>
      <b/>
      <sz val="14"/>
      <color indexed="63"/>
      <name val="Times New Roman"/>
      <family val="1"/>
      <charset val="204"/>
    </font>
    <font>
      <sz val="10"/>
      <name val="Times New Roman"/>
      <family val="1"/>
      <charset val="204"/>
    </font>
    <font>
      <sz val="12"/>
      <name val="Arial"/>
      <family val="2"/>
      <charset val="204"/>
    </font>
    <font>
      <u/>
      <sz val="14"/>
      <name val="Times New Roman"/>
      <family val="1"/>
      <charset val="204"/>
    </font>
    <font>
      <sz val="11"/>
      <color theme="1"/>
      <name val="Calibri"/>
      <family val="2"/>
      <charset val="204"/>
      <scheme val="minor"/>
    </font>
    <font>
      <sz val="14"/>
      <color rgb="FF2A2928"/>
      <name val="Times New Roman"/>
      <family val="1"/>
      <charset val="204"/>
    </font>
    <font>
      <sz val="12"/>
      <color rgb="FF2A2928"/>
      <name val="Arial"/>
      <family val="2"/>
      <charset val="204"/>
    </font>
    <font>
      <b/>
      <sz val="12"/>
      <color rgb="FF2A2928"/>
      <name val="Arial"/>
      <family val="2"/>
      <charset val="204"/>
    </font>
    <font>
      <b/>
      <sz val="14"/>
      <color rgb="FF2A2928"/>
      <name val="Times New Roman"/>
      <family val="1"/>
      <charset val="204"/>
    </font>
    <font>
      <sz val="16"/>
      <color rgb="FF2A2928"/>
      <name val="Arial"/>
      <family val="2"/>
      <charset val="204"/>
    </font>
    <font>
      <sz val="16"/>
      <color rgb="FF2A2928"/>
      <name val="Times New Roman"/>
      <family val="1"/>
      <charset val="204"/>
    </font>
    <font>
      <b/>
      <sz val="16"/>
      <color rgb="FF2A2928"/>
      <name val="Times New Roman"/>
      <family val="1"/>
      <charset val="204"/>
    </font>
    <font>
      <sz val="14"/>
      <color rgb="FF202122"/>
      <name val="Times New Roman"/>
      <family val="1"/>
      <charset val="204"/>
    </font>
    <font>
      <i/>
      <sz val="14"/>
      <color rgb="FF2A2928"/>
      <name val="Times New Roman"/>
      <family val="1"/>
      <charset val="204"/>
    </font>
    <font>
      <i/>
      <sz val="12"/>
      <name val="Times New Roman"/>
      <family val="1"/>
      <charset val="204"/>
    </font>
    <font>
      <i/>
      <sz val="14"/>
      <color indexed="8"/>
      <name val="Times New Roman"/>
      <family val="1"/>
      <charset val="204"/>
    </font>
    <font>
      <b/>
      <sz val="18"/>
      <name val="Times New Roman"/>
      <family val="1"/>
      <charset val="204"/>
    </font>
    <font>
      <sz val="18"/>
      <name val="Times New Roman"/>
      <family val="1"/>
      <charset val="204"/>
    </font>
    <font>
      <i/>
      <sz val="18"/>
      <name val="Times New Roman"/>
      <family val="1"/>
      <charset val="204"/>
    </font>
    <font>
      <sz val="18"/>
      <color rgb="FF2A2928"/>
      <name val="Times New Roman"/>
      <family val="1"/>
      <charset val="204"/>
    </font>
    <font>
      <i/>
      <sz val="18"/>
      <color rgb="FF2A2928"/>
      <name val="Times New Roman"/>
      <family val="1"/>
      <charset val="204"/>
    </font>
    <font>
      <b/>
      <sz val="18"/>
      <color rgb="FF2A2928"/>
      <name val="Times New Roman"/>
      <family val="1"/>
      <charset val="204"/>
    </font>
    <font>
      <b/>
      <sz val="20"/>
      <name val="Times New Roman"/>
      <family val="1"/>
      <charset val="204"/>
    </font>
    <font>
      <b/>
      <sz val="16"/>
      <name val="Times New Roman"/>
      <family val="1"/>
      <charset val="204"/>
    </font>
    <font>
      <sz val="16"/>
      <name val="Times New Roman"/>
      <family val="1"/>
      <charset val="204"/>
    </font>
    <font>
      <i/>
      <sz val="16"/>
      <name val="Times New Roman"/>
      <family val="1"/>
      <charset val="204"/>
    </font>
    <font>
      <sz val="10"/>
      <color rgb="FF2A2928"/>
      <name val="Times New Roman"/>
      <family val="1"/>
      <charset val="204"/>
    </font>
    <font>
      <sz val="11"/>
      <color rgb="FF2A2928"/>
      <name val="Times New Roman"/>
      <family val="1"/>
      <charset val="204"/>
    </font>
    <font>
      <sz val="12"/>
      <color rgb="FF2A2928"/>
      <name val="Times New Roman"/>
      <family val="1"/>
      <charset val="204"/>
    </font>
    <font>
      <b/>
      <sz val="11"/>
      <color rgb="FF2A2928"/>
      <name val="Times New Roman"/>
      <family val="1"/>
      <charset val="204"/>
    </font>
    <font>
      <b/>
      <sz val="11"/>
      <name val="Times New Roman"/>
      <family val="1"/>
      <charset val="204"/>
    </font>
    <font>
      <sz val="12"/>
      <name val="Arial Cyr"/>
      <charset val="204"/>
    </font>
    <font>
      <sz val="16"/>
      <name val="Arial Cyr"/>
      <charset val="204"/>
    </font>
    <font>
      <sz val="16"/>
      <color indexed="9"/>
      <name val="Times New Roman"/>
      <family val="1"/>
      <charset val="204"/>
    </font>
    <font>
      <b/>
      <sz val="14"/>
      <color rgb="FFFF0000"/>
      <name val="Times New Roman"/>
      <family val="1"/>
      <charset val="204"/>
    </font>
    <font>
      <sz val="14"/>
      <color rgb="FFFF0000"/>
      <name val="Times New Roman"/>
      <family val="1"/>
      <charset val="204"/>
    </font>
    <font>
      <b/>
      <sz val="12"/>
      <name val="Times New Roman"/>
      <family val="1"/>
      <charset val="204"/>
    </font>
    <font>
      <sz val="13"/>
      <name val="Arial Cyr"/>
      <charset val="204"/>
    </font>
    <font>
      <sz val="9"/>
      <name val="Times New Roman"/>
      <family val="1"/>
      <charset val="204"/>
    </font>
    <font>
      <sz val="8"/>
      <name val="Times New Roman"/>
      <family val="1"/>
      <charset val="204"/>
    </font>
    <font>
      <sz val="14"/>
      <color theme="0"/>
      <name val="Times New Roman"/>
      <family val="1"/>
      <charset val="204"/>
    </font>
    <font>
      <b/>
      <sz val="15"/>
      <name val="Times New Roman"/>
      <family val="1"/>
      <charset val="204"/>
    </font>
    <font>
      <sz val="15"/>
      <name val="Times New Roman"/>
      <family val="1"/>
      <charset val="204"/>
    </font>
    <font>
      <b/>
      <sz val="14"/>
      <color theme="0"/>
      <name val="Times New Roman"/>
      <family val="1"/>
      <charset val="204"/>
    </font>
    <font>
      <sz val="10"/>
      <color theme="0"/>
      <name val="Times New Roman"/>
      <family val="1"/>
      <charset val="204"/>
    </font>
    <font>
      <sz val="12"/>
      <color theme="0"/>
      <name val="Times New Roman"/>
      <family val="1"/>
      <charset val="204"/>
    </font>
    <font>
      <sz val="9"/>
      <color theme="0"/>
      <name val="Times New Roman"/>
      <family val="1"/>
      <charset val="204"/>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43"/>
      </patternFill>
    </fill>
    <fill>
      <patternFill patternType="solid">
        <fgColor indexed="44"/>
        <bgColor indexed="64"/>
      </patternFill>
    </fill>
    <fill>
      <patternFill patternType="solid">
        <fgColor indexed="26"/>
      </patternFill>
    </fill>
    <fill>
      <patternFill patternType="solid">
        <fgColor indexed="47"/>
        <bgColor indexed="64"/>
      </patternFill>
    </fill>
    <fill>
      <patternFill patternType="solid">
        <fgColor indexed="41"/>
        <bgColor indexed="64"/>
      </patternFill>
    </fill>
    <fill>
      <patternFill patternType="solid">
        <fgColor indexed="22"/>
        <bgColor indexed="64"/>
      </patternFill>
    </fill>
    <fill>
      <patternFill patternType="gray0625"/>
    </fill>
    <fill>
      <patternFill patternType="solid">
        <fgColor theme="9" tint="0.79998168889431442"/>
        <bgColor indexed="64"/>
      </patternFill>
    </fill>
    <fill>
      <patternFill patternType="solid">
        <fgColor rgb="FFFFFFFF"/>
        <bgColor indexed="64"/>
      </patternFill>
    </fill>
    <fill>
      <patternFill patternType="solid">
        <fgColor theme="9" tint="0.59999389629810485"/>
        <bgColor indexed="64"/>
      </patternFill>
    </fill>
    <fill>
      <patternFill patternType="gray0625">
        <bgColor rgb="FFFFFFFF"/>
      </patternFill>
    </fill>
  </fills>
  <borders count="2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double">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medium">
        <color rgb="FF989898"/>
      </left>
      <right/>
      <top/>
      <bottom/>
      <diagonal/>
    </border>
    <border>
      <left/>
      <right style="medium">
        <color rgb="FF989898"/>
      </right>
      <top/>
      <bottom style="medium">
        <color rgb="FF989898"/>
      </bottom>
      <diagonal/>
    </border>
    <border>
      <left/>
      <right style="medium">
        <color rgb="FF989898"/>
      </right>
      <top style="medium">
        <color rgb="FF989898"/>
      </top>
      <bottom style="medium">
        <color rgb="FF989898"/>
      </bottom>
      <diagonal/>
    </border>
    <border>
      <left/>
      <right style="medium">
        <color rgb="FF989898"/>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357">
    <xf numFmtId="0" fontId="0"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32" fillId="2" borderId="0" applyNumberFormat="0" applyBorder="0" applyAlignment="0" applyProtection="0"/>
    <xf numFmtId="0" fontId="2" fillId="2" borderId="0" applyNumberFormat="0" applyBorder="0" applyAlignment="0" applyProtection="0"/>
    <xf numFmtId="0" fontId="32" fillId="3" borderId="0" applyNumberFormat="0" applyBorder="0" applyAlignment="0" applyProtection="0"/>
    <xf numFmtId="0" fontId="2" fillId="3" borderId="0" applyNumberFormat="0" applyBorder="0" applyAlignment="0" applyProtection="0"/>
    <xf numFmtId="0" fontId="32" fillId="4" borderId="0" applyNumberFormat="0" applyBorder="0" applyAlignment="0" applyProtection="0"/>
    <xf numFmtId="0" fontId="2" fillId="4" borderId="0" applyNumberFormat="0" applyBorder="0" applyAlignment="0" applyProtection="0"/>
    <xf numFmtId="0" fontId="32" fillId="5" borderId="0" applyNumberFormat="0" applyBorder="0" applyAlignment="0" applyProtection="0"/>
    <xf numFmtId="0" fontId="2" fillId="5" borderId="0" applyNumberFormat="0" applyBorder="0" applyAlignment="0" applyProtection="0"/>
    <xf numFmtId="0" fontId="32" fillId="6" borderId="0" applyNumberFormat="0" applyBorder="0" applyAlignment="0" applyProtection="0"/>
    <xf numFmtId="0" fontId="2" fillId="6" borderId="0" applyNumberFormat="0" applyBorder="0" applyAlignment="0" applyProtection="0"/>
    <xf numFmtId="0" fontId="3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2" fillId="8" borderId="0" applyNumberFormat="0" applyBorder="0" applyAlignment="0" applyProtection="0"/>
    <xf numFmtId="0" fontId="2" fillId="8" borderId="0" applyNumberFormat="0" applyBorder="0" applyAlignment="0" applyProtection="0"/>
    <xf numFmtId="0" fontId="32" fillId="9" borderId="0" applyNumberFormat="0" applyBorder="0" applyAlignment="0" applyProtection="0"/>
    <xf numFmtId="0" fontId="2" fillId="9" borderId="0" applyNumberFormat="0" applyBorder="0" applyAlignment="0" applyProtection="0"/>
    <xf numFmtId="0" fontId="32" fillId="10" borderId="0" applyNumberFormat="0" applyBorder="0" applyAlignment="0" applyProtection="0"/>
    <xf numFmtId="0" fontId="2" fillId="10" borderId="0" applyNumberFormat="0" applyBorder="0" applyAlignment="0" applyProtection="0"/>
    <xf numFmtId="0" fontId="32" fillId="5" borderId="0" applyNumberFormat="0" applyBorder="0" applyAlignment="0" applyProtection="0"/>
    <xf numFmtId="0" fontId="2" fillId="5" borderId="0" applyNumberFormat="0" applyBorder="0" applyAlignment="0" applyProtection="0"/>
    <xf numFmtId="0" fontId="32" fillId="8" borderId="0" applyNumberFormat="0" applyBorder="0" applyAlignment="0" applyProtection="0"/>
    <xf numFmtId="0" fontId="2" fillId="8" borderId="0" applyNumberFormat="0" applyBorder="0" applyAlignment="0" applyProtection="0"/>
    <xf numFmtId="0" fontId="32" fillId="11" borderId="0" applyNumberFormat="0" applyBorder="0" applyAlignment="0" applyProtection="0"/>
    <xf numFmtId="0" fontId="2"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33" fillId="12" borderId="0" applyNumberFormat="0" applyBorder="0" applyAlignment="0" applyProtection="0"/>
    <xf numFmtId="0" fontId="15" fillId="12" borderId="0" applyNumberFormat="0" applyBorder="0" applyAlignment="0" applyProtection="0"/>
    <xf numFmtId="0" fontId="33" fillId="9" borderId="0" applyNumberFormat="0" applyBorder="0" applyAlignment="0" applyProtection="0"/>
    <xf numFmtId="0" fontId="15" fillId="9" borderId="0" applyNumberFormat="0" applyBorder="0" applyAlignment="0" applyProtection="0"/>
    <xf numFmtId="0" fontId="33" fillId="10" borderId="0" applyNumberFormat="0" applyBorder="0" applyAlignment="0" applyProtection="0"/>
    <xf numFmtId="0" fontId="15" fillId="10" borderId="0" applyNumberFormat="0" applyBorder="0" applyAlignment="0" applyProtection="0"/>
    <xf numFmtId="0" fontId="33" fillId="13" borderId="0" applyNumberFormat="0" applyBorder="0" applyAlignment="0" applyProtection="0"/>
    <xf numFmtId="0" fontId="15" fillId="13" borderId="0" applyNumberFormat="0" applyBorder="0" applyAlignment="0" applyProtection="0"/>
    <xf numFmtId="0" fontId="33" fillId="14" borderId="0" applyNumberFormat="0" applyBorder="0" applyAlignment="0" applyProtection="0"/>
    <xf numFmtId="0" fontId="15" fillId="14" borderId="0" applyNumberFormat="0" applyBorder="0" applyAlignment="0" applyProtection="0"/>
    <xf numFmtId="0" fontId="33" fillId="15"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26" fillId="3" borderId="0" applyNumberFormat="0" applyBorder="0" applyAlignment="0" applyProtection="0"/>
    <xf numFmtId="0" fontId="18" fillId="20" borderId="1" applyNumberFormat="0" applyAlignment="0" applyProtection="0"/>
    <xf numFmtId="0" fontId="23" fillId="21" borderId="2" applyNumberFormat="0" applyAlignment="0" applyProtection="0"/>
    <xf numFmtId="49" fontId="34" fillId="0" borderId="3">
      <alignment horizontal="center" vertical="center"/>
      <protection locked="0"/>
    </xf>
    <xf numFmtId="49" fontId="34" fillId="0" borderId="3">
      <alignment horizontal="center" vertical="center"/>
      <protection locked="0"/>
    </xf>
    <xf numFmtId="49" fontId="34" fillId="0" borderId="3">
      <alignment horizontal="center" vertical="center"/>
      <protection locked="0"/>
    </xf>
    <xf numFmtId="49" fontId="34" fillId="0" borderId="3">
      <alignment horizontal="center" vertical="center"/>
      <protection locked="0"/>
    </xf>
    <xf numFmtId="49" fontId="34" fillId="0" borderId="3">
      <alignment horizontal="center" vertical="center"/>
      <protection locked="0"/>
    </xf>
    <xf numFmtId="49" fontId="34" fillId="0" borderId="3">
      <alignment horizontal="center" vertical="center"/>
      <protection locked="0"/>
    </xf>
    <xf numFmtId="49" fontId="34" fillId="0" borderId="3">
      <alignment horizontal="center" vertical="center"/>
      <protection locked="0"/>
    </xf>
    <xf numFmtId="49" fontId="34" fillId="0" borderId="3">
      <alignment horizontal="center" vertical="center"/>
      <protection locked="0"/>
    </xf>
    <xf numFmtId="49" fontId="34" fillId="0" borderId="3">
      <alignment horizontal="center" vertical="center"/>
      <protection locked="0"/>
    </xf>
    <xf numFmtId="49" fontId="34" fillId="0" borderId="3">
      <alignment horizontal="center" vertical="center"/>
      <protection locked="0"/>
    </xf>
    <xf numFmtId="49" fontId="34" fillId="0" borderId="3">
      <alignment horizontal="center" vertical="center"/>
      <protection locked="0"/>
    </xf>
    <xf numFmtId="49" fontId="34" fillId="0" borderId="3">
      <alignment horizontal="center" vertical="center"/>
      <protection locked="0"/>
    </xf>
    <xf numFmtId="49" fontId="34" fillId="0" borderId="3">
      <alignment horizontal="center" vertical="center"/>
      <protection locked="0"/>
    </xf>
    <xf numFmtId="168" fontId="12" fillId="0" borderId="0" applyFont="0" applyFill="0" applyBorder="0" applyAlignment="0" applyProtection="0"/>
    <xf numFmtId="49" fontId="12" fillId="0" borderId="3">
      <alignment horizontal="left" vertical="center"/>
      <protection locked="0"/>
    </xf>
    <xf numFmtId="49" fontId="12" fillId="0" borderId="3">
      <alignment horizontal="left" vertical="center"/>
      <protection locked="0"/>
    </xf>
    <xf numFmtId="49" fontId="12" fillId="0" borderId="3">
      <alignment horizontal="left" vertical="center"/>
      <protection locked="0"/>
    </xf>
    <xf numFmtId="49" fontId="12" fillId="0" borderId="3">
      <alignment horizontal="left" vertical="center"/>
      <protection locked="0"/>
    </xf>
    <xf numFmtId="49" fontId="12" fillId="0" borderId="3">
      <alignment horizontal="left" vertical="center"/>
      <protection locked="0"/>
    </xf>
    <xf numFmtId="49" fontId="12" fillId="0" borderId="3">
      <alignment horizontal="left" vertical="center"/>
      <protection locked="0"/>
    </xf>
    <xf numFmtId="49" fontId="12" fillId="0" borderId="3">
      <alignment horizontal="left" vertical="center"/>
      <protection locked="0"/>
    </xf>
    <xf numFmtId="49" fontId="12" fillId="0" borderId="3">
      <alignment horizontal="left" vertical="center"/>
      <protection locked="0"/>
    </xf>
    <xf numFmtId="49" fontId="12" fillId="0" borderId="3">
      <alignment horizontal="left" vertical="center"/>
      <protection locked="0"/>
    </xf>
    <xf numFmtId="49" fontId="12" fillId="0" borderId="3">
      <alignment horizontal="left" vertical="center"/>
      <protection locked="0"/>
    </xf>
    <xf numFmtId="49" fontId="12" fillId="0" borderId="3">
      <alignment horizontal="left" vertical="center"/>
      <protection locked="0"/>
    </xf>
    <xf numFmtId="49" fontId="12" fillId="0" borderId="3">
      <alignment horizontal="left" vertical="center"/>
      <protection locked="0"/>
    </xf>
    <xf numFmtId="49" fontId="12" fillId="0" borderId="3">
      <alignment horizontal="left" vertical="center"/>
      <protection locked="0"/>
    </xf>
    <xf numFmtId="49" fontId="12" fillId="0" borderId="3">
      <alignment horizontal="left" vertical="center"/>
      <protection locked="0"/>
    </xf>
    <xf numFmtId="49" fontId="12" fillId="0" borderId="3">
      <alignment horizontal="left" vertical="center"/>
      <protection locked="0"/>
    </xf>
    <xf numFmtId="49" fontId="12" fillId="0" borderId="3">
      <alignment horizontal="left" vertical="center"/>
      <protection locked="0"/>
    </xf>
    <xf numFmtId="49" fontId="12" fillId="0" borderId="3">
      <alignment horizontal="left" vertical="center"/>
      <protection locked="0"/>
    </xf>
    <xf numFmtId="0" fontId="27" fillId="0" borderId="0" applyNumberFormat="0" applyFill="0" applyBorder="0" applyAlignment="0" applyProtection="0"/>
    <xf numFmtId="172" fontId="35" fillId="0" borderId="0" applyAlignment="0">
      <alignment wrapText="1"/>
    </xf>
    <xf numFmtId="0" fontId="30" fillId="4" borderId="0" applyNumberFormat="0" applyBorder="0" applyAlignment="0" applyProtection="0"/>
    <xf numFmtId="0" fontId="19" fillId="0" borderId="4" applyNumberFormat="0" applyFill="0" applyAlignment="0" applyProtection="0"/>
    <xf numFmtId="0" fontId="20" fillId="0" borderId="5" applyNumberFormat="0" applyFill="0" applyAlignment="0" applyProtection="0"/>
    <xf numFmtId="0" fontId="21" fillId="0" borderId="6" applyNumberFormat="0" applyFill="0" applyAlignment="0" applyProtection="0"/>
    <xf numFmtId="0" fontId="21" fillId="0" borderId="0" applyNumberFormat="0" applyFill="0" applyBorder="0" applyAlignment="0" applyProtection="0"/>
    <xf numFmtId="0" fontId="36" fillId="0" borderId="0" applyNumberFormat="0" applyFill="0" applyBorder="0" applyAlignment="0" applyProtection="0">
      <alignment vertical="top"/>
      <protection locked="0"/>
    </xf>
    <xf numFmtId="0" fontId="16" fillId="7" borderId="1" applyNumberFormat="0" applyAlignment="0" applyProtection="0"/>
    <xf numFmtId="49" fontId="12" fillId="0" borderId="0" applyNumberFormat="0" applyFont="0" applyAlignment="0">
      <alignment vertical="top" wrapText="1"/>
      <protection locked="0"/>
    </xf>
    <xf numFmtId="49" fontId="12" fillId="0" borderId="0" applyNumberFormat="0" applyFont="0" applyAlignment="0">
      <alignment vertical="top" wrapText="1"/>
    </xf>
    <xf numFmtId="49" fontId="12" fillId="0" borderId="0" applyNumberFormat="0" applyFont="0" applyAlignment="0">
      <alignment vertical="top" wrapText="1"/>
    </xf>
    <xf numFmtId="49" fontId="12" fillId="0" borderId="0" applyNumberFormat="0" applyFont="0" applyAlignment="0">
      <alignment vertical="top" wrapText="1"/>
      <protection locked="0"/>
    </xf>
    <xf numFmtId="49" fontId="12" fillId="0" borderId="0" applyNumberFormat="0" applyFont="0" applyAlignment="0">
      <alignment vertical="top" wrapText="1"/>
    </xf>
    <xf numFmtId="49" fontId="12" fillId="0" borderId="0" applyNumberFormat="0" applyFont="0" applyAlignment="0">
      <alignment vertical="top" wrapText="1"/>
      <protection locked="0"/>
    </xf>
    <xf numFmtId="49" fontId="12" fillId="0" borderId="0" applyNumberFormat="0" applyFont="0" applyAlignment="0">
      <alignment vertical="top" wrapText="1"/>
    </xf>
    <xf numFmtId="49" fontId="12" fillId="0" borderId="0" applyNumberFormat="0" applyFont="0" applyAlignment="0">
      <alignment vertical="top" wrapText="1"/>
      <protection locked="0"/>
    </xf>
    <xf numFmtId="49" fontId="12" fillId="0" borderId="0" applyNumberFormat="0" applyFont="0" applyAlignment="0">
      <alignment vertical="top" wrapText="1"/>
      <protection locked="0"/>
    </xf>
    <xf numFmtId="49" fontId="12" fillId="0" borderId="0" applyNumberFormat="0" applyFont="0" applyAlignment="0">
      <alignment vertical="top" wrapText="1"/>
      <protection locked="0"/>
    </xf>
    <xf numFmtId="49" fontId="12" fillId="0" borderId="0" applyNumberFormat="0" applyFont="0" applyAlignment="0">
      <alignment vertical="top" wrapText="1"/>
      <protection locked="0"/>
    </xf>
    <xf numFmtId="49" fontId="12" fillId="0" borderId="0" applyNumberFormat="0" applyFont="0" applyAlignment="0">
      <alignment vertical="top" wrapText="1"/>
      <protection locked="0"/>
    </xf>
    <xf numFmtId="49" fontId="12" fillId="0" borderId="0" applyNumberFormat="0" applyFont="0" applyAlignment="0">
      <alignment vertical="top" wrapText="1"/>
      <protection locked="0"/>
    </xf>
    <xf numFmtId="49" fontId="12" fillId="0" borderId="0" applyNumberFormat="0" applyFont="0" applyAlignment="0">
      <alignment vertical="top" wrapText="1"/>
      <protection locked="0"/>
    </xf>
    <xf numFmtId="49" fontId="12" fillId="0" borderId="0" applyNumberFormat="0" applyFont="0" applyAlignment="0">
      <alignment vertical="top" wrapText="1"/>
      <protection locked="0"/>
    </xf>
    <xf numFmtId="49" fontId="12" fillId="0" borderId="0" applyNumberFormat="0" applyFont="0" applyAlignment="0">
      <alignment vertical="top" wrapText="1"/>
      <protection locked="0"/>
    </xf>
    <xf numFmtId="49" fontId="12" fillId="0" borderId="0" applyNumberFormat="0" applyFont="0" applyAlignment="0">
      <alignment vertical="top" wrapText="1"/>
      <protection locked="0"/>
    </xf>
    <xf numFmtId="49" fontId="12" fillId="0" borderId="0" applyNumberFormat="0" applyFont="0" applyAlignment="0">
      <alignment vertical="top" wrapText="1"/>
      <protection locked="0"/>
    </xf>
    <xf numFmtId="49" fontId="12" fillId="0" borderId="0" applyNumberFormat="0" applyFont="0" applyAlignment="0">
      <alignment vertical="top" wrapText="1"/>
      <protection locked="0"/>
    </xf>
    <xf numFmtId="49" fontId="12" fillId="0" borderId="0" applyNumberFormat="0" applyFont="0" applyAlignment="0">
      <alignment vertical="top" wrapText="1"/>
      <protection locked="0"/>
    </xf>
    <xf numFmtId="49" fontId="37" fillId="22" borderId="7">
      <alignment horizontal="left" vertical="center"/>
      <protection locked="0"/>
    </xf>
    <xf numFmtId="49" fontId="37" fillId="22" borderId="7">
      <alignment horizontal="left" vertical="center"/>
    </xf>
    <xf numFmtId="4" fontId="37" fillId="22" borderId="7">
      <alignment horizontal="right" vertical="center"/>
      <protection locked="0"/>
    </xf>
    <xf numFmtId="4" fontId="37" fillId="22" borderId="7">
      <alignment horizontal="right" vertical="center"/>
    </xf>
    <xf numFmtId="4" fontId="38" fillId="22" borderId="7">
      <alignment horizontal="right" vertical="center"/>
      <protection locked="0"/>
    </xf>
    <xf numFmtId="49" fontId="39" fillId="22" borderId="3">
      <alignment horizontal="left" vertical="center"/>
      <protection locked="0"/>
    </xf>
    <xf numFmtId="49" fontId="39" fillId="22" borderId="3">
      <alignment horizontal="left" vertical="center"/>
    </xf>
    <xf numFmtId="49" fontId="40" fillId="22" borderId="3">
      <alignment horizontal="left" vertical="center"/>
      <protection locked="0"/>
    </xf>
    <xf numFmtId="49" fontId="40" fillId="22" borderId="3">
      <alignment horizontal="left" vertical="center"/>
    </xf>
    <xf numFmtId="4" fontId="39" fillId="22" borderId="3">
      <alignment horizontal="right" vertical="center"/>
      <protection locked="0"/>
    </xf>
    <xf numFmtId="4" fontId="39" fillId="22" borderId="3">
      <alignment horizontal="right" vertical="center"/>
    </xf>
    <xf numFmtId="4" fontId="41" fillId="22" borderId="3">
      <alignment horizontal="right" vertical="center"/>
      <protection locked="0"/>
    </xf>
    <xf numFmtId="49" fontId="34" fillId="22" borderId="3">
      <alignment horizontal="left" vertical="center"/>
      <protection locked="0"/>
    </xf>
    <xf numFmtId="49" fontId="34" fillId="22" borderId="3">
      <alignment horizontal="left" vertical="center"/>
      <protection locked="0"/>
    </xf>
    <xf numFmtId="49" fontId="34" fillId="22" borderId="3">
      <alignment horizontal="left" vertical="center"/>
    </xf>
    <xf numFmtId="49" fontId="34" fillId="22" borderId="3">
      <alignment horizontal="left" vertical="center"/>
    </xf>
    <xf numFmtId="49" fontId="38" fillId="22" borderId="3">
      <alignment horizontal="left" vertical="center"/>
      <protection locked="0"/>
    </xf>
    <xf numFmtId="49" fontId="38" fillId="22" borderId="3">
      <alignment horizontal="left" vertical="center"/>
    </xf>
    <xf numFmtId="4" fontId="34" fillId="22" borderId="3">
      <alignment horizontal="right" vertical="center"/>
      <protection locked="0"/>
    </xf>
    <xf numFmtId="4" fontId="34" fillId="22" borderId="3">
      <alignment horizontal="right" vertical="center"/>
      <protection locked="0"/>
    </xf>
    <xf numFmtId="4" fontId="34" fillId="22" borderId="3">
      <alignment horizontal="right" vertical="center"/>
    </xf>
    <xf numFmtId="4" fontId="34" fillId="22" borderId="3">
      <alignment horizontal="right" vertical="center"/>
    </xf>
    <xf numFmtId="4" fontId="38" fillId="22" borderId="3">
      <alignment horizontal="right" vertical="center"/>
      <protection locked="0"/>
    </xf>
    <xf numFmtId="49" fontId="42" fillId="22" borderId="3">
      <alignment horizontal="left" vertical="center"/>
      <protection locked="0"/>
    </xf>
    <xf numFmtId="49" fontId="42" fillId="22" borderId="3">
      <alignment horizontal="left" vertical="center"/>
    </xf>
    <xf numFmtId="49" fontId="43" fillId="22" borderId="3">
      <alignment horizontal="left" vertical="center"/>
      <protection locked="0"/>
    </xf>
    <xf numFmtId="49" fontId="43" fillId="22" borderId="3">
      <alignment horizontal="left" vertical="center"/>
    </xf>
    <xf numFmtId="4" fontId="42" fillId="22" borderId="3">
      <alignment horizontal="right" vertical="center"/>
      <protection locked="0"/>
    </xf>
    <xf numFmtId="4" fontId="42" fillId="22" borderId="3">
      <alignment horizontal="right" vertical="center"/>
    </xf>
    <xf numFmtId="4" fontId="44" fillId="22" borderId="3">
      <alignment horizontal="right" vertical="center"/>
      <protection locked="0"/>
    </xf>
    <xf numFmtId="49" fontId="45" fillId="0" borderId="3">
      <alignment horizontal="left" vertical="center"/>
      <protection locked="0"/>
    </xf>
    <xf numFmtId="49" fontId="45" fillId="0" borderId="3">
      <alignment horizontal="left" vertical="center"/>
    </xf>
    <xf numFmtId="49" fontId="46" fillId="0" borderId="3">
      <alignment horizontal="left" vertical="center"/>
      <protection locked="0"/>
    </xf>
    <xf numFmtId="49" fontId="46" fillId="0" borderId="3">
      <alignment horizontal="left" vertical="center"/>
    </xf>
    <xf numFmtId="4" fontId="45" fillId="0" borderId="3">
      <alignment horizontal="right" vertical="center"/>
      <protection locked="0"/>
    </xf>
    <xf numFmtId="4" fontId="45" fillId="0" borderId="3">
      <alignment horizontal="right" vertical="center"/>
    </xf>
    <xf numFmtId="4" fontId="46" fillId="0" borderId="3">
      <alignment horizontal="right" vertical="center"/>
      <protection locked="0"/>
    </xf>
    <xf numFmtId="49" fontId="47" fillId="0" borderId="3">
      <alignment horizontal="left" vertical="center"/>
      <protection locked="0"/>
    </xf>
    <xf numFmtId="49" fontId="47" fillId="0" borderId="3">
      <alignment horizontal="left" vertical="center"/>
    </xf>
    <xf numFmtId="49" fontId="48" fillId="0" borderId="3">
      <alignment horizontal="left" vertical="center"/>
      <protection locked="0"/>
    </xf>
    <xf numFmtId="49" fontId="48" fillId="0" borderId="3">
      <alignment horizontal="left" vertical="center"/>
    </xf>
    <xf numFmtId="4" fontId="47" fillId="0" borderId="3">
      <alignment horizontal="right" vertical="center"/>
      <protection locked="0"/>
    </xf>
    <xf numFmtId="4" fontId="47" fillId="0" borderId="3">
      <alignment horizontal="right" vertical="center"/>
    </xf>
    <xf numFmtId="49" fontId="45" fillId="0" borderId="3">
      <alignment horizontal="left" vertical="center"/>
      <protection locked="0"/>
    </xf>
    <xf numFmtId="49" fontId="46" fillId="0" borderId="3">
      <alignment horizontal="left" vertical="center"/>
      <protection locked="0"/>
    </xf>
    <xf numFmtId="4" fontId="45" fillId="0" borderId="3">
      <alignment horizontal="right" vertical="center"/>
      <protection locked="0"/>
    </xf>
    <xf numFmtId="0" fontId="28" fillId="0" borderId="8" applyNumberFormat="0" applyFill="0" applyAlignment="0" applyProtection="0"/>
    <xf numFmtId="0" fontId="25" fillId="23" borderId="0" applyNumberFormat="0" applyBorder="0" applyAlignment="0" applyProtection="0"/>
    <xf numFmtId="0" fontId="12" fillId="0" borderId="0"/>
    <xf numFmtId="0" fontId="12" fillId="0" borderId="0"/>
    <xf numFmtId="0" fontId="12" fillId="24" borderId="0" applyNumberFormat="0" applyFill="0" applyAlignment="0">
      <alignment horizontal="center"/>
      <protection locked="0"/>
    </xf>
    <xf numFmtId="0" fontId="3" fillId="25" borderId="9" applyNumberFormat="0" applyFont="0" applyAlignment="0" applyProtection="0"/>
    <xf numFmtId="4" fontId="49" fillId="26" borderId="3">
      <alignment horizontal="right" vertical="center"/>
      <protection locked="0"/>
    </xf>
    <xf numFmtId="4" fontId="49" fillId="27" borderId="3">
      <alignment horizontal="right" vertical="center"/>
      <protection locked="0"/>
    </xf>
    <xf numFmtId="4" fontId="49" fillId="28" borderId="3">
      <alignment horizontal="right" vertical="center"/>
      <protection locked="0"/>
    </xf>
    <xf numFmtId="0" fontId="17" fillId="20" borderId="10" applyNumberFormat="0" applyAlignment="0" applyProtection="0"/>
    <xf numFmtId="49" fontId="34" fillId="0" borderId="3">
      <alignment horizontal="left" vertical="center" wrapText="1"/>
      <protection locked="0"/>
    </xf>
    <xf numFmtId="49" fontId="34" fillId="0" borderId="3">
      <alignment horizontal="left" vertical="center" wrapText="1"/>
      <protection locked="0"/>
    </xf>
    <xf numFmtId="0" fontId="24" fillId="0" borderId="0" applyNumberFormat="0" applyFill="0" applyBorder="0" applyAlignment="0" applyProtection="0"/>
    <xf numFmtId="0" fontId="22" fillId="0" borderId="11" applyNumberFormat="0" applyFill="0" applyAlignment="0" applyProtection="0"/>
    <xf numFmtId="0" fontId="29" fillId="0" borderId="0" applyNumberFormat="0" applyFill="0" applyBorder="0" applyAlignment="0" applyProtection="0"/>
    <xf numFmtId="0" fontId="33" fillId="16" borderId="0" applyNumberFormat="0" applyBorder="0" applyAlignment="0" applyProtection="0"/>
    <xf numFmtId="0" fontId="15" fillId="16" borderId="0" applyNumberFormat="0" applyBorder="0" applyAlignment="0" applyProtection="0"/>
    <xf numFmtId="0" fontId="33" fillId="17" borderId="0" applyNumberFormat="0" applyBorder="0" applyAlignment="0" applyProtection="0"/>
    <xf numFmtId="0" fontId="15" fillId="17" borderId="0" applyNumberFormat="0" applyBorder="0" applyAlignment="0" applyProtection="0"/>
    <xf numFmtId="0" fontId="33" fillId="18" borderId="0" applyNumberFormat="0" applyBorder="0" applyAlignment="0" applyProtection="0"/>
    <xf numFmtId="0" fontId="15" fillId="18" borderId="0" applyNumberFormat="0" applyBorder="0" applyAlignment="0" applyProtection="0"/>
    <xf numFmtId="0" fontId="33" fillId="13" borderId="0" applyNumberFormat="0" applyBorder="0" applyAlignment="0" applyProtection="0"/>
    <xf numFmtId="0" fontId="15" fillId="13" borderId="0" applyNumberFormat="0" applyBorder="0" applyAlignment="0" applyProtection="0"/>
    <xf numFmtId="0" fontId="33" fillId="14" borderId="0" applyNumberFormat="0" applyBorder="0" applyAlignment="0" applyProtection="0"/>
    <xf numFmtId="0" fontId="15" fillId="14" borderId="0" applyNumberFormat="0" applyBorder="0" applyAlignment="0" applyProtection="0"/>
    <xf numFmtId="0" fontId="33" fillId="19" borderId="0" applyNumberFormat="0" applyBorder="0" applyAlignment="0" applyProtection="0"/>
    <xf numFmtId="0" fontId="15" fillId="19" borderId="0" applyNumberFormat="0" applyBorder="0" applyAlignment="0" applyProtection="0"/>
    <xf numFmtId="0" fontId="50" fillId="7" borderId="1" applyNumberFormat="0" applyAlignment="0" applyProtection="0"/>
    <xf numFmtId="0" fontId="16" fillId="7" borderId="1" applyNumberFormat="0" applyAlignment="0" applyProtection="0"/>
    <xf numFmtId="0" fontId="51" fillId="20" borderId="10" applyNumberFormat="0" applyAlignment="0" applyProtection="0"/>
    <xf numFmtId="0" fontId="17" fillId="20" borderId="10" applyNumberFormat="0" applyAlignment="0" applyProtection="0"/>
    <xf numFmtId="0" fontId="52" fillId="20" borderId="1" applyNumberFormat="0" applyAlignment="0" applyProtection="0"/>
    <xf numFmtId="0" fontId="18" fillId="20" borderId="1" applyNumberFormat="0" applyAlignment="0" applyProtection="0"/>
    <xf numFmtId="173" fontId="12" fillId="0" borderId="0" applyFont="0" applyFill="0" applyBorder="0" applyAlignment="0" applyProtection="0"/>
    <xf numFmtId="166" fontId="3" fillId="0" borderId="0" applyFont="0" applyFill="0" applyBorder="0" applyAlignment="0" applyProtection="0"/>
    <xf numFmtId="0" fontId="53" fillId="0" borderId="4" applyNumberFormat="0" applyFill="0" applyAlignment="0" applyProtection="0"/>
    <xf numFmtId="0" fontId="19" fillId="0" borderId="4" applyNumberFormat="0" applyFill="0" applyAlignment="0" applyProtection="0"/>
    <xf numFmtId="0" fontId="54" fillId="0" borderId="5" applyNumberFormat="0" applyFill="0" applyAlignment="0" applyProtection="0"/>
    <xf numFmtId="0" fontId="20" fillId="0" borderId="5" applyNumberFormat="0" applyFill="0" applyAlignment="0" applyProtection="0"/>
    <xf numFmtId="0" fontId="55" fillId="0" borderId="6" applyNumberFormat="0" applyFill="0" applyAlignment="0" applyProtection="0"/>
    <xf numFmtId="0" fontId="21" fillId="0" borderId="6" applyNumberFormat="0" applyFill="0" applyAlignment="0" applyProtection="0"/>
    <xf numFmtId="0" fontId="55" fillId="0" borderId="0" applyNumberFormat="0" applyFill="0" applyBorder="0" applyAlignment="0" applyProtection="0"/>
    <xf numFmtId="0" fontId="21" fillId="0" borderId="0" applyNumberFormat="0" applyFill="0" applyBorder="0" applyAlignment="0" applyProtection="0"/>
    <xf numFmtId="0" fontId="56" fillId="0" borderId="11" applyNumberFormat="0" applyFill="0" applyAlignment="0" applyProtection="0"/>
    <xf numFmtId="0" fontId="22" fillId="0" borderId="11" applyNumberFormat="0" applyFill="0" applyAlignment="0" applyProtection="0"/>
    <xf numFmtId="0" fontId="57" fillId="21" borderId="2" applyNumberFormat="0" applyAlignment="0" applyProtection="0"/>
    <xf numFmtId="0" fontId="23" fillId="21" borderId="2"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8" fillId="23" borderId="0" applyNumberFormat="0" applyBorder="0" applyAlignment="0" applyProtection="0"/>
    <xf numFmtId="0" fontId="25" fillId="2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4"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74" fillId="0" borderId="0"/>
    <xf numFmtId="0" fontId="74" fillId="0" borderId="0"/>
    <xf numFmtId="0" fontId="74" fillId="0" borderId="0"/>
    <xf numFmtId="0" fontId="74"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74" fillId="0" borderId="0"/>
    <xf numFmtId="0" fontId="12" fillId="0" borderId="0"/>
    <xf numFmtId="0" fontId="3" fillId="0" borderId="0"/>
    <xf numFmtId="0" fontId="12" fillId="0" borderId="0"/>
    <xf numFmtId="0" fontId="12" fillId="0" borderId="0" applyNumberFormat="0" applyFont="0" applyFill="0" applyBorder="0" applyAlignment="0" applyProtection="0">
      <alignment vertical="top"/>
    </xf>
    <xf numFmtId="0" fontId="12" fillId="0" borderId="0" applyNumberFormat="0" applyFont="0" applyFill="0" applyBorder="0" applyAlignment="0" applyProtection="0">
      <alignment vertical="top"/>
    </xf>
    <xf numFmtId="0" fontId="3" fillId="0" borderId="0"/>
    <xf numFmtId="0" fontId="12" fillId="0" borderId="0"/>
    <xf numFmtId="0" fontId="3" fillId="0" borderId="0"/>
    <xf numFmtId="0" fontId="3" fillId="0" borderId="0"/>
    <xf numFmtId="0" fontId="3" fillId="0" borderId="0"/>
    <xf numFmtId="0" fontId="3" fillId="0" borderId="0"/>
    <xf numFmtId="0" fontId="12" fillId="0" borderId="0"/>
    <xf numFmtId="0" fontId="59" fillId="3" borderId="0" applyNumberFormat="0" applyBorder="0" applyAlignment="0" applyProtection="0"/>
    <xf numFmtId="0" fontId="26" fillId="3" borderId="0" applyNumberFormat="0" applyBorder="0" applyAlignment="0" applyProtection="0"/>
    <xf numFmtId="0" fontId="60" fillId="0" borderId="0" applyNumberFormat="0" applyFill="0" applyBorder="0" applyAlignment="0" applyProtection="0"/>
    <xf numFmtId="0" fontId="27" fillId="0" borderId="0" applyNumberFormat="0" applyFill="0" applyBorder="0" applyAlignment="0" applyProtection="0"/>
    <xf numFmtId="0" fontId="61" fillId="25" borderId="9" applyNumberFormat="0" applyFont="0" applyAlignment="0" applyProtection="0"/>
    <xf numFmtId="0" fontId="12" fillId="25" borderId="9"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62" fillId="0" borderId="8" applyNumberFormat="0" applyFill="0" applyAlignment="0" applyProtection="0"/>
    <xf numFmtId="0" fontId="28" fillId="0" borderId="8" applyNumberFormat="0" applyFill="0" applyAlignment="0" applyProtection="0"/>
    <xf numFmtId="0" fontId="3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4" fillId="0" borderId="0" applyNumberFormat="0" applyFill="0" applyBorder="0" applyAlignment="0" applyProtection="0"/>
    <xf numFmtId="0" fontId="29" fillId="0" borderId="0" applyNumberFormat="0" applyFill="0" applyBorder="0" applyAlignment="0" applyProtection="0"/>
    <xf numFmtId="174" fontId="65" fillId="0" borderId="0" applyFont="0" applyFill="0" applyBorder="0" applyAlignment="0" applyProtection="0"/>
    <xf numFmtId="175" fontId="65" fillId="0" borderId="0" applyFont="0" applyFill="0" applyBorder="0" applyAlignment="0" applyProtection="0"/>
    <xf numFmtId="169" fontId="3"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67"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4" fontId="3" fillId="0" borderId="0" applyFont="0" applyFill="0" applyBorder="0" applyAlignment="0" applyProtection="0"/>
    <xf numFmtId="168" fontId="3" fillId="0" borderId="0" applyFont="0" applyFill="0" applyBorder="0" applyAlignment="0" applyProtection="0"/>
    <xf numFmtId="0" fontId="66" fillId="4" borderId="0" applyNumberFormat="0" applyBorder="0" applyAlignment="0" applyProtection="0"/>
    <xf numFmtId="0" fontId="30" fillId="4" borderId="0" applyNumberFormat="0" applyBorder="0" applyAlignment="0" applyProtection="0"/>
    <xf numFmtId="177" fontId="67" fillId="22" borderId="12" applyFill="0" applyBorder="0">
      <alignment horizontal="center" vertical="center" wrapText="1"/>
      <protection locked="0"/>
    </xf>
    <xf numFmtId="172" fontId="68" fillId="0" borderId="0">
      <alignment wrapText="1"/>
    </xf>
    <xf numFmtId="172" fontId="35" fillId="0" borderId="0">
      <alignment wrapText="1"/>
    </xf>
    <xf numFmtId="0" fontId="1" fillId="0" borderId="0"/>
  </cellStyleXfs>
  <cellXfs count="464">
    <xf numFmtId="0" fontId="0" fillId="0" borderId="0" xfId="0"/>
    <xf numFmtId="0" fontId="6" fillId="0" borderId="0" xfId="0" quotePrefix="1" applyFont="1" applyFill="1" applyBorder="1" applyAlignment="1">
      <alignment horizontal="center" vertical="center"/>
    </xf>
    <xf numFmtId="0" fontId="6" fillId="0" borderId="0" xfId="0" applyFont="1" applyFill="1" applyAlignment="1">
      <alignment vertical="center"/>
    </xf>
    <xf numFmtId="0" fontId="6" fillId="0" borderId="0" xfId="0" applyFont="1" applyFill="1" applyBorder="1" applyAlignment="1">
      <alignment vertical="center"/>
    </xf>
    <xf numFmtId="0" fontId="6" fillId="0" borderId="0" xfId="0" applyFont="1" applyFill="1" applyAlignment="1">
      <alignment horizontal="center" vertical="center"/>
    </xf>
    <xf numFmtId="0" fontId="5" fillId="0" borderId="0" xfId="0" applyFont="1" applyFill="1" applyBorder="1" applyAlignment="1">
      <alignment vertical="center"/>
    </xf>
    <xf numFmtId="0" fontId="6" fillId="0" borderId="3"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6" fillId="0" borderId="3" xfId="0" quotePrefix="1" applyFont="1" applyFill="1" applyBorder="1" applyAlignment="1">
      <alignment horizontal="center" vertical="center"/>
    </xf>
    <xf numFmtId="0" fontId="5" fillId="0" borderId="3" xfId="0" applyFont="1" applyFill="1" applyBorder="1" applyAlignment="1">
      <alignment horizontal="left" vertical="center" wrapText="1"/>
    </xf>
    <xf numFmtId="0" fontId="5" fillId="0" borderId="3" xfId="0" quotePrefix="1" applyFont="1" applyFill="1" applyBorder="1" applyAlignment="1">
      <alignment horizontal="center" vertical="center"/>
    </xf>
    <xf numFmtId="171" fontId="6" fillId="0" borderId="3"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171" fontId="7" fillId="0" borderId="0" xfId="0" applyNumberFormat="1" applyFont="1" applyFill="1" applyBorder="1" applyAlignment="1">
      <alignment vertical="center"/>
    </xf>
    <xf numFmtId="0" fontId="6" fillId="0" borderId="3" xfId="0" applyFont="1" applyFill="1" applyBorder="1" applyAlignment="1">
      <alignment horizontal="center" vertical="center" wrapText="1" shrinkToFit="1"/>
    </xf>
    <xf numFmtId="0" fontId="6" fillId="0" borderId="3" xfId="0" applyFont="1" applyFill="1" applyBorder="1" applyAlignment="1">
      <alignment vertical="center"/>
    </xf>
    <xf numFmtId="0" fontId="5" fillId="0" borderId="0" xfId="0" applyFont="1" applyFill="1" applyAlignment="1">
      <alignment vertical="center"/>
    </xf>
    <xf numFmtId="0" fontId="9" fillId="0" borderId="0" xfId="0" applyFont="1" applyFill="1" applyBorder="1" applyAlignment="1">
      <alignment vertical="center"/>
    </xf>
    <xf numFmtId="0" fontId="8" fillId="0" borderId="0" xfId="0" applyFont="1" applyFill="1" applyAlignment="1">
      <alignment horizontal="center" vertical="center"/>
    </xf>
    <xf numFmtId="0" fontId="6" fillId="0" borderId="0" xfId="0" applyFont="1" applyFill="1" applyBorder="1" applyAlignment="1">
      <alignment horizontal="right" vertical="center"/>
    </xf>
    <xf numFmtId="0" fontId="6" fillId="0" borderId="0" xfId="0" applyFont="1" applyFill="1" applyBorder="1" applyAlignment="1">
      <alignment horizontal="center" vertical="center"/>
    </xf>
    <xf numFmtId="0" fontId="6" fillId="0" borderId="0" xfId="0" applyFont="1" applyFill="1" applyAlignment="1">
      <alignment horizontal="left" vertical="center"/>
    </xf>
    <xf numFmtId="0" fontId="6" fillId="0" borderId="0" xfId="0" applyFont="1" applyFill="1" applyBorder="1" applyAlignment="1">
      <alignment horizontal="left" vertical="center" wrapText="1"/>
    </xf>
    <xf numFmtId="171" fontId="6" fillId="0" borderId="0" xfId="0" applyNumberFormat="1" applyFont="1" applyFill="1" applyBorder="1" applyAlignment="1">
      <alignment horizontal="right" vertical="center" wrapText="1"/>
    </xf>
    <xf numFmtId="171" fontId="6" fillId="0" borderId="0" xfId="0" applyNumberFormat="1"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wrapText="1"/>
    </xf>
    <xf numFmtId="0" fontId="5" fillId="0" borderId="0" xfId="247" applyFont="1" applyFill="1" applyBorder="1" applyAlignment="1">
      <alignment horizontal="center" vertical="center" wrapText="1"/>
    </xf>
    <xf numFmtId="0" fontId="6" fillId="0" borderId="0" xfId="247" applyFont="1" applyFill="1" applyBorder="1" applyAlignment="1">
      <alignment vertical="center"/>
    </xf>
    <xf numFmtId="0" fontId="6" fillId="0" borderId="3" xfId="247" applyFont="1" applyFill="1" applyBorder="1" applyAlignment="1">
      <alignment horizontal="left" vertical="center" wrapText="1"/>
    </xf>
    <xf numFmtId="0" fontId="5" fillId="0" borderId="0" xfId="247" applyFont="1" applyFill="1" applyBorder="1" applyAlignment="1">
      <alignment vertical="center"/>
    </xf>
    <xf numFmtId="0" fontId="6" fillId="0" borderId="0" xfId="247" applyFont="1" applyFill="1" applyBorder="1" applyAlignment="1">
      <alignment horizontal="center" vertical="center"/>
    </xf>
    <xf numFmtId="0" fontId="5" fillId="0" borderId="0" xfId="247" applyFont="1" applyFill="1" applyBorder="1" applyAlignment="1">
      <alignment horizontal="center" vertical="center"/>
    </xf>
    <xf numFmtId="0" fontId="6" fillId="0" borderId="0" xfId="0" applyFont="1" applyFill="1" applyBorder="1" applyAlignment="1">
      <alignment vertical="center" wrapText="1"/>
    </xf>
    <xf numFmtId="0" fontId="6" fillId="0" borderId="3" xfId="247" applyFont="1" applyFill="1" applyBorder="1" applyAlignment="1">
      <alignment horizontal="center" vertical="center"/>
    </xf>
    <xf numFmtId="0" fontId="6" fillId="0" borderId="3" xfId="247" applyFont="1" applyFill="1" applyBorder="1" applyAlignment="1">
      <alignment horizontal="center" vertical="center" wrapText="1"/>
    </xf>
    <xf numFmtId="0" fontId="6"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3" xfId="247" applyFont="1" applyFill="1" applyBorder="1" applyAlignment="1">
      <alignment horizontal="left" vertical="center" wrapText="1"/>
    </xf>
    <xf numFmtId="0" fontId="14" fillId="0" borderId="0" xfId="247" applyFont="1" applyFill="1"/>
    <xf numFmtId="0" fontId="6" fillId="0" borderId="0" xfId="247" applyFont="1" applyFill="1" applyBorder="1" applyAlignment="1">
      <alignment vertical="center" wrapText="1"/>
    </xf>
    <xf numFmtId="0" fontId="5" fillId="0" borderId="0" xfId="0" quotePrefix="1" applyFont="1" applyFill="1" applyBorder="1" applyAlignment="1">
      <alignment horizontal="center"/>
    </xf>
    <xf numFmtId="171" fontId="5" fillId="0" borderId="0" xfId="0" quotePrefix="1" applyNumberFormat="1" applyFont="1" applyFill="1" applyBorder="1" applyAlignment="1">
      <alignment horizontal="center"/>
    </xf>
    <xf numFmtId="171" fontId="5" fillId="0" borderId="0" xfId="0" applyNumberFormat="1" applyFont="1" applyFill="1" applyBorder="1" applyAlignment="1">
      <alignment horizontal="center"/>
    </xf>
    <xf numFmtId="0" fontId="6"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5" fillId="0" borderId="3" xfId="0" applyFont="1" applyFill="1" applyBorder="1" applyAlignment="1" applyProtection="1">
      <alignment horizontal="left" vertical="center" wrapText="1"/>
      <protection locked="0"/>
    </xf>
    <xf numFmtId="0" fontId="6" fillId="0" borderId="3" xfId="0" applyFont="1" applyFill="1" applyBorder="1" applyAlignment="1" applyProtection="1">
      <alignment horizontal="left" vertical="center" wrapText="1"/>
      <protection locked="0"/>
    </xf>
    <xf numFmtId="0" fontId="6" fillId="0" borderId="3" xfId="182" applyFont="1" applyFill="1" applyBorder="1" applyAlignment="1">
      <alignment vertical="center" wrapText="1"/>
      <protection locked="0"/>
    </xf>
    <xf numFmtId="0" fontId="5" fillId="0" borderId="3" xfId="182" applyFont="1" applyFill="1" applyBorder="1" applyAlignment="1">
      <alignment vertical="center" wrapText="1"/>
      <protection locked="0"/>
    </xf>
    <xf numFmtId="0" fontId="5" fillId="0" borderId="3" xfId="0" quotePrefix="1" applyFont="1" applyFill="1" applyBorder="1" applyAlignment="1">
      <alignment horizontal="center" vertical="center" wrapText="1"/>
    </xf>
    <xf numFmtId="0" fontId="6" fillId="0" borderId="3" xfId="0" quotePrefix="1" applyFont="1" applyFill="1" applyBorder="1" applyAlignment="1">
      <alignment horizontal="center" vertical="center" wrapText="1"/>
    </xf>
    <xf numFmtId="0" fontId="5" fillId="0" borderId="3" xfId="247" applyFont="1" applyFill="1" applyBorder="1" applyAlignment="1">
      <alignment horizontal="center" vertical="center" wrapText="1"/>
    </xf>
    <xf numFmtId="0" fontId="6" fillId="0" borderId="3" xfId="0" quotePrefix="1"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5" fillId="0" borderId="0" xfId="0" applyFont="1" applyFill="1" applyBorder="1" applyAlignment="1">
      <alignment vertical="center" wrapText="1"/>
    </xf>
    <xf numFmtId="0" fontId="6" fillId="0" borderId="0" xfId="0" applyFont="1" applyFill="1" applyAlignment="1">
      <alignment vertical="center" wrapText="1"/>
    </xf>
    <xf numFmtId="3" fontId="6"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171" fontId="6" fillId="0" borderId="13" xfId="0" applyNumberFormat="1" applyFont="1" applyFill="1" applyBorder="1" applyAlignment="1">
      <alignment horizontal="center" vertical="center" wrapText="1"/>
    </xf>
    <xf numFmtId="0" fontId="5" fillId="0" borderId="3" xfId="0" applyFont="1" applyFill="1" applyBorder="1" applyAlignment="1">
      <alignment horizontal="center" vertical="center"/>
    </xf>
    <xf numFmtId="3" fontId="6" fillId="0" borderId="0" xfId="0" applyNumberFormat="1" applyFont="1" applyFill="1" applyBorder="1" applyAlignment="1">
      <alignment horizontal="center" vertical="center" wrapText="1"/>
    </xf>
    <xf numFmtId="0" fontId="5" fillId="0" borderId="14" xfId="0" applyFont="1" applyFill="1" applyBorder="1" applyAlignment="1">
      <alignment vertical="center" wrapText="1"/>
    </xf>
    <xf numFmtId="0" fontId="5" fillId="0" borderId="14" xfId="0" applyFont="1" applyFill="1" applyBorder="1" applyAlignment="1">
      <alignment horizontal="center" vertical="center"/>
    </xf>
    <xf numFmtId="0" fontId="5" fillId="30" borderId="3" xfId="0" applyFont="1" applyFill="1" applyBorder="1" applyAlignment="1">
      <alignment horizontal="left" vertical="center" wrapText="1"/>
    </xf>
    <xf numFmtId="0" fontId="5" fillId="30" borderId="0" xfId="247" applyFont="1" applyFill="1" applyBorder="1" applyAlignment="1">
      <alignment vertical="center"/>
    </xf>
    <xf numFmtId="0" fontId="5" fillId="30" borderId="0" xfId="0" applyFont="1" applyFill="1" applyAlignment="1">
      <alignment vertical="center"/>
    </xf>
    <xf numFmtId="0" fontId="5" fillId="30" borderId="3" xfId="0" quotePrefix="1" applyNumberFormat="1" applyFont="1" applyFill="1" applyBorder="1" applyAlignment="1">
      <alignment horizontal="center" vertical="center" wrapText="1"/>
    </xf>
    <xf numFmtId="171" fontId="5" fillId="0" borderId="3" xfId="0" applyNumberFormat="1" applyFont="1" applyFill="1" applyBorder="1" applyAlignment="1">
      <alignment horizontal="center" vertical="center" wrapText="1"/>
    </xf>
    <xf numFmtId="171" fontId="5" fillId="0" borderId="14" xfId="0" applyNumberFormat="1" applyFont="1" applyFill="1" applyBorder="1" applyAlignment="1">
      <alignment horizontal="center" vertical="center" wrapText="1"/>
    </xf>
    <xf numFmtId="171" fontId="5" fillId="30" borderId="3" xfId="0" quotePrefix="1" applyNumberFormat="1" applyFont="1" applyFill="1" applyBorder="1" applyAlignment="1">
      <alignment horizontal="center" vertical="center" wrapText="1"/>
    </xf>
    <xf numFmtId="171" fontId="5" fillId="0" borderId="3" xfId="247" applyNumberFormat="1" applyFont="1" applyFill="1" applyBorder="1" applyAlignment="1">
      <alignment horizontal="center" vertical="center" wrapText="1"/>
    </xf>
    <xf numFmtId="170" fontId="5" fillId="0" borderId="3" xfId="0" applyNumberFormat="1" applyFont="1" applyFill="1" applyBorder="1" applyAlignment="1">
      <alignment horizontal="center" vertical="center" wrapText="1"/>
    </xf>
    <xf numFmtId="171" fontId="6" fillId="0" borderId="3" xfId="0" quotePrefix="1" applyNumberFormat="1" applyFont="1" applyFill="1" applyBorder="1" applyAlignment="1">
      <alignment horizontal="center" vertical="center" wrapText="1"/>
    </xf>
    <xf numFmtId="171" fontId="6" fillId="0" borderId="3" xfId="247" applyNumberFormat="1" applyFont="1" applyFill="1" applyBorder="1" applyAlignment="1">
      <alignment horizontal="center" vertical="center" wrapText="1"/>
    </xf>
    <xf numFmtId="171" fontId="7" fillId="0" borderId="3" xfId="247" applyNumberFormat="1" applyFont="1" applyFill="1" applyBorder="1" applyAlignment="1">
      <alignment horizontal="center" vertical="center" wrapText="1"/>
    </xf>
    <xf numFmtId="171" fontId="6" fillId="0" borderId="3" xfId="247" quotePrefix="1" applyNumberFormat="1" applyFont="1" applyFill="1" applyBorder="1" applyAlignment="1">
      <alignment horizontal="center" vertical="center" wrapText="1"/>
    </xf>
    <xf numFmtId="170" fontId="6" fillId="0" borderId="3" xfId="0" applyNumberFormat="1" applyFont="1" applyFill="1" applyBorder="1" applyAlignment="1">
      <alignment horizontal="center" vertical="center" wrapText="1"/>
    </xf>
    <xf numFmtId="0" fontId="5" fillId="0" borderId="3" xfId="0" applyFont="1" applyFill="1" applyBorder="1" applyAlignment="1" applyProtection="1">
      <alignment horizontal="left" wrapText="1"/>
      <protection locked="0"/>
    </xf>
    <xf numFmtId="0" fontId="6" fillId="0" borderId="3" xfId="0" applyFont="1" applyFill="1" applyBorder="1" applyAlignment="1" applyProtection="1">
      <alignment horizontal="left" wrapText="1"/>
      <protection locked="0"/>
    </xf>
    <xf numFmtId="0" fontId="6" fillId="0" borderId="3" xfId="0" applyFont="1" applyFill="1" applyBorder="1" applyAlignment="1" applyProtection="1">
      <alignment horizontal="center" vertical="center"/>
      <protection locked="0"/>
    </xf>
    <xf numFmtId="0" fontId="75" fillId="31" borderId="3" xfId="0" applyFont="1" applyFill="1" applyBorder="1" applyAlignment="1">
      <alignment horizontal="left" vertical="center" wrapText="1"/>
    </xf>
    <xf numFmtId="0" fontId="75" fillId="31" borderId="3" xfId="0" applyFont="1" applyFill="1" applyBorder="1" applyAlignment="1">
      <alignment horizontal="center" vertical="center" wrapText="1"/>
    </xf>
    <xf numFmtId="0" fontId="5" fillId="31" borderId="14" xfId="0" applyFont="1" applyFill="1" applyBorder="1" applyAlignment="1">
      <alignment horizontal="center" vertical="center"/>
    </xf>
    <xf numFmtId="0" fontId="6" fillId="31" borderId="14" xfId="0" applyFont="1" applyFill="1" applyBorder="1" applyAlignment="1">
      <alignment horizontal="center" vertical="center"/>
    </xf>
    <xf numFmtId="0" fontId="6" fillId="31" borderId="3" xfId="0" applyFont="1" applyFill="1" applyBorder="1" applyAlignment="1">
      <alignment horizontal="center"/>
    </xf>
    <xf numFmtId="0" fontId="6" fillId="0" borderId="16" xfId="0" applyFont="1" applyFill="1" applyBorder="1" applyAlignment="1">
      <alignment horizontal="center" vertical="center"/>
    </xf>
    <xf numFmtId="171" fontId="6" fillId="0" borderId="14" xfId="0" applyNumberFormat="1" applyFont="1" applyFill="1" applyBorder="1" applyAlignment="1">
      <alignment horizontal="center" vertical="center" wrapText="1"/>
    </xf>
    <xf numFmtId="171" fontId="6" fillId="0" borderId="15" xfId="0" applyNumberFormat="1" applyFont="1" applyFill="1" applyBorder="1" applyAlignment="1">
      <alignment horizontal="center" vertical="center" wrapText="1"/>
    </xf>
    <xf numFmtId="0" fontId="75" fillId="0" borderId="3"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5" fillId="32" borderId="3" xfId="0" applyFont="1" applyFill="1" applyBorder="1" applyAlignment="1">
      <alignment horizontal="left" vertical="center" wrapText="1"/>
    </xf>
    <xf numFmtId="0" fontId="5" fillId="32" borderId="3" xfId="0" quotePrefix="1" applyFont="1" applyFill="1" applyBorder="1" applyAlignment="1">
      <alignment horizontal="center" vertical="center"/>
    </xf>
    <xf numFmtId="0" fontId="5" fillId="32" borderId="0" xfId="0" applyFont="1" applyFill="1" applyBorder="1" applyAlignment="1">
      <alignment vertical="center"/>
    </xf>
    <xf numFmtId="0" fontId="6" fillId="32" borderId="0" xfId="0" applyFont="1" applyFill="1" applyBorder="1" applyAlignment="1">
      <alignment vertical="center"/>
    </xf>
    <xf numFmtId="0" fontId="0" fillId="31" borderId="23" xfId="0" applyFill="1" applyBorder="1"/>
    <xf numFmtId="0" fontId="76" fillId="31" borderId="24" xfId="0" applyFont="1" applyFill="1" applyBorder="1" applyAlignment="1">
      <alignment horizontal="center" vertical="center" wrapText="1"/>
    </xf>
    <xf numFmtId="0" fontId="5" fillId="32" borderId="14" xfId="0" applyFont="1" applyFill="1" applyBorder="1" applyAlignment="1">
      <alignment horizontal="left" vertical="center" wrapText="1"/>
    </xf>
    <xf numFmtId="0" fontId="5" fillId="32" borderId="14" xfId="0" quotePrefix="1" applyFont="1" applyFill="1" applyBorder="1" applyAlignment="1">
      <alignment horizontal="center" vertical="center"/>
    </xf>
    <xf numFmtId="0" fontId="6" fillId="0" borderId="15" xfId="0" quotePrefix="1" applyFont="1" applyFill="1" applyBorder="1" applyAlignment="1">
      <alignment horizontal="center" vertical="center"/>
    </xf>
    <xf numFmtId="0" fontId="6" fillId="0" borderId="14" xfId="0" applyFont="1" applyFill="1" applyBorder="1" applyAlignment="1">
      <alignment horizontal="left" vertical="center" wrapText="1"/>
    </xf>
    <xf numFmtId="0" fontId="6" fillId="0" borderId="17" xfId="0" quotePrefix="1" applyFont="1" applyFill="1" applyBorder="1" applyAlignment="1">
      <alignment horizontal="center" vertical="center"/>
    </xf>
    <xf numFmtId="170" fontId="78" fillId="0" borderId="3" xfId="0" applyNumberFormat="1" applyFont="1" applyFill="1" applyBorder="1" applyAlignment="1">
      <alignment horizontal="center" vertical="center" wrapText="1"/>
    </xf>
    <xf numFmtId="170" fontId="75" fillId="0" borderId="3" xfId="0" applyNumberFormat="1" applyFont="1" applyFill="1" applyBorder="1" applyAlignment="1">
      <alignment horizontal="center" vertical="center" wrapText="1"/>
    </xf>
    <xf numFmtId="0" fontId="5" fillId="31" borderId="3" xfId="0" applyFont="1" applyFill="1" applyBorder="1" applyAlignment="1">
      <alignment horizontal="left" vertical="center" wrapText="1"/>
    </xf>
    <xf numFmtId="0" fontId="5" fillId="31" borderId="3" xfId="0" applyFont="1" applyFill="1" applyBorder="1" applyAlignment="1">
      <alignment horizontal="center" vertical="center" wrapText="1"/>
    </xf>
    <xf numFmtId="0" fontId="6" fillId="31" borderId="3" xfId="0" applyFont="1" applyFill="1" applyBorder="1" applyAlignment="1">
      <alignment horizontal="center" vertical="center" wrapText="1"/>
    </xf>
    <xf numFmtId="0" fontId="6" fillId="31" borderId="3" xfId="0" applyFont="1" applyFill="1" applyBorder="1" applyAlignment="1">
      <alignment horizontal="left" vertical="center" wrapText="1"/>
    </xf>
    <xf numFmtId="0" fontId="5" fillId="32" borderId="15" xfId="0" applyFont="1" applyFill="1" applyBorder="1" applyAlignment="1">
      <alignment horizontal="left" vertical="center" wrapText="1"/>
    </xf>
    <xf numFmtId="0" fontId="5" fillId="32" borderId="15" xfId="0" quotePrefix="1" applyFont="1" applyFill="1" applyBorder="1" applyAlignment="1">
      <alignment horizontal="center" vertical="center"/>
    </xf>
    <xf numFmtId="0" fontId="5" fillId="32" borderId="3" xfId="0" applyFont="1" applyFill="1" applyBorder="1" applyAlignment="1">
      <alignment horizontal="center" vertical="center" wrapText="1"/>
    </xf>
    <xf numFmtId="0" fontId="6" fillId="32" borderId="0" xfId="0" applyFont="1" applyFill="1" applyAlignment="1">
      <alignment vertical="center"/>
    </xf>
    <xf numFmtId="0" fontId="5" fillId="32" borderId="17" xfId="0" applyFont="1" applyFill="1" applyBorder="1" applyAlignment="1">
      <alignment horizontal="left" vertical="center" wrapText="1" shrinkToFit="1"/>
    </xf>
    <xf numFmtId="0" fontId="5" fillId="32" borderId="15" xfId="0" applyFont="1" applyFill="1" applyBorder="1" applyAlignment="1">
      <alignment horizontal="center" vertical="center"/>
    </xf>
    <xf numFmtId="0" fontId="6" fillId="29" borderId="0" xfId="247" applyFont="1" applyFill="1" applyBorder="1" applyAlignment="1">
      <alignment vertical="center"/>
    </xf>
    <xf numFmtId="0" fontId="6" fillId="31" borderId="3" xfId="0" applyFont="1" applyFill="1" applyBorder="1" applyAlignment="1">
      <alignment horizontal="center" vertical="center"/>
    </xf>
    <xf numFmtId="0" fontId="0" fillId="31" borderId="0" xfId="0" applyFill="1" applyBorder="1"/>
    <xf numFmtId="0" fontId="6" fillId="31" borderId="14" xfId="0" applyFont="1" applyFill="1" applyBorder="1" applyAlignment="1">
      <alignment horizontal="left" vertical="center" wrapText="1"/>
    </xf>
    <xf numFmtId="0" fontId="76" fillId="31" borderId="0" xfId="0" applyFont="1" applyFill="1" applyBorder="1" applyAlignment="1">
      <alignment horizontal="center" vertical="center" wrapText="1"/>
    </xf>
    <xf numFmtId="0" fontId="77" fillId="31" borderId="0" xfId="0" applyFont="1" applyFill="1" applyBorder="1" applyAlignment="1">
      <alignment horizontal="left" vertical="center" wrapText="1"/>
    </xf>
    <xf numFmtId="0" fontId="77" fillId="31" borderId="0" xfId="0" applyFont="1" applyFill="1" applyBorder="1" applyAlignment="1">
      <alignment horizontal="center" vertical="center" wrapText="1"/>
    </xf>
    <xf numFmtId="0" fontId="5" fillId="32" borderId="0" xfId="247" applyFont="1" applyFill="1" applyBorder="1" applyAlignment="1">
      <alignment vertical="center"/>
    </xf>
    <xf numFmtId="170" fontId="6" fillId="31" borderId="3" xfId="0" applyNumberFormat="1" applyFont="1" applyFill="1" applyBorder="1" applyAlignment="1">
      <alignment horizontal="center" vertical="center" wrapText="1"/>
    </xf>
    <xf numFmtId="170" fontId="5" fillId="32" borderId="3" xfId="0" applyNumberFormat="1" applyFont="1" applyFill="1" applyBorder="1" applyAlignment="1">
      <alignment horizontal="center" vertical="center"/>
    </xf>
    <xf numFmtId="170" fontId="5" fillId="31" borderId="3" xfId="0" applyNumberFormat="1" applyFont="1" applyFill="1" applyBorder="1" applyAlignment="1">
      <alignment horizontal="center" vertical="center"/>
    </xf>
    <xf numFmtId="170" fontId="6" fillId="0" borderId="3" xfId="0" applyNumberFormat="1" applyFont="1" applyFill="1" applyBorder="1" applyAlignment="1">
      <alignment horizontal="center" vertical="center"/>
    </xf>
    <xf numFmtId="178" fontId="75" fillId="0" borderId="3" xfId="325" applyNumberFormat="1" applyFont="1" applyFill="1" applyBorder="1" applyAlignment="1">
      <alignment horizontal="center" vertical="center" wrapText="1"/>
    </xf>
    <xf numFmtId="0" fontId="79" fillId="0" borderId="0" xfId="0" applyFont="1" applyAlignment="1">
      <alignment horizontal="center" vertical="center" wrapText="1"/>
    </xf>
    <xf numFmtId="0" fontId="80" fillId="0" borderId="0" xfId="0" applyFont="1" applyAlignment="1">
      <alignment horizontal="center" vertical="center" wrapText="1"/>
    </xf>
    <xf numFmtId="1" fontId="6" fillId="0" borderId="3" xfId="0" applyNumberFormat="1" applyFont="1" applyFill="1" applyBorder="1" applyAlignment="1">
      <alignment horizontal="center" vertical="center"/>
    </xf>
    <xf numFmtId="0" fontId="5" fillId="0" borderId="3" xfId="0" applyFont="1" applyFill="1" applyBorder="1" applyAlignment="1">
      <alignment vertical="center"/>
    </xf>
    <xf numFmtId="0" fontId="8" fillId="0" borderId="3" xfId="0" applyFont="1" applyFill="1" applyBorder="1" applyAlignment="1">
      <alignment horizontal="center" vertical="center"/>
    </xf>
    <xf numFmtId="0" fontId="81" fillId="0" borderId="0" xfId="0" applyFont="1" applyAlignment="1">
      <alignment horizontal="center" vertical="center" wrapText="1"/>
    </xf>
    <xf numFmtId="0" fontId="76" fillId="31" borderId="0" xfId="0" applyFont="1" applyFill="1" applyAlignment="1">
      <alignment horizontal="right" vertical="center" wrapText="1"/>
    </xf>
    <xf numFmtId="0" fontId="72" fillId="31" borderId="3" xfId="0" applyFont="1" applyFill="1" applyBorder="1" applyAlignment="1">
      <alignment horizontal="center" vertical="center" wrapText="1"/>
    </xf>
    <xf numFmtId="0" fontId="72" fillId="31" borderId="3" xfId="0" applyFont="1" applyFill="1" applyBorder="1" applyAlignment="1">
      <alignment horizontal="left" vertical="center" wrapText="1"/>
    </xf>
    <xf numFmtId="0" fontId="72" fillId="0" borderId="3"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78" fillId="0" borderId="0" xfId="0" applyFont="1" applyAlignment="1">
      <alignment vertical="center" wrapText="1"/>
    </xf>
    <xf numFmtId="0" fontId="71" fillId="0" borderId="0" xfId="0" applyFont="1" applyFill="1"/>
    <xf numFmtId="0" fontId="7" fillId="0" borderId="0" xfId="0" applyFont="1" applyFill="1" applyAlignment="1">
      <alignment vertical="center"/>
    </xf>
    <xf numFmtId="0" fontId="7" fillId="0" borderId="0" xfId="0" applyFont="1" applyFill="1" applyBorder="1" applyAlignment="1">
      <alignment horizontal="center" vertical="center"/>
    </xf>
    <xf numFmtId="0" fontId="73" fillId="0" borderId="0" xfId="0" applyFont="1" applyFill="1" applyBorder="1" applyAlignment="1">
      <alignment horizontal="center" vertical="center"/>
    </xf>
    <xf numFmtId="49" fontId="6" fillId="0" borderId="3" xfId="239" applyNumberFormat="1" applyFont="1" applyFill="1" applyBorder="1" applyAlignment="1">
      <alignment horizontal="left" vertical="center" wrapText="1"/>
    </xf>
    <xf numFmtId="0" fontId="6" fillId="0" borderId="3" xfId="239" applyNumberFormat="1" applyFont="1" applyFill="1" applyBorder="1" applyAlignment="1">
      <alignment horizontal="left" vertical="center" wrapText="1"/>
    </xf>
    <xf numFmtId="0" fontId="6" fillId="0" borderId="0" xfId="0" applyFont="1" applyFill="1"/>
    <xf numFmtId="0" fontId="6" fillId="0" borderId="3" xfId="239" applyFont="1" applyFill="1" applyBorder="1" applyAlignment="1">
      <alignment horizontal="center" vertical="center"/>
    </xf>
    <xf numFmtId="49" fontId="6" fillId="0" borderId="3" xfId="239" applyNumberFormat="1" applyFont="1" applyFill="1" applyBorder="1" applyAlignment="1">
      <alignment horizontal="center" vertical="center" wrapText="1"/>
    </xf>
    <xf numFmtId="179" fontId="6" fillId="0" borderId="3" xfId="239" applyNumberFormat="1" applyFont="1" applyFill="1" applyBorder="1" applyAlignment="1">
      <alignment horizontal="center" vertical="center" wrapText="1"/>
    </xf>
    <xf numFmtId="180" fontId="6" fillId="0" borderId="3" xfId="0" applyNumberFormat="1" applyFont="1" applyFill="1" applyBorder="1" applyAlignment="1" applyProtection="1">
      <alignment horizontal="center" vertical="center"/>
      <protection locked="0"/>
    </xf>
    <xf numFmtId="180" fontId="6" fillId="0" borderId="3" xfId="0" applyNumberFormat="1" applyFont="1" applyFill="1" applyBorder="1" applyAlignment="1">
      <alignment horizontal="center" vertical="center" wrapText="1"/>
    </xf>
    <xf numFmtId="180" fontId="6" fillId="0" borderId="3" xfId="0" applyNumberFormat="1" applyFont="1" applyFill="1" applyBorder="1" applyAlignment="1">
      <alignment horizontal="center" vertical="center"/>
    </xf>
    <xf numFmtId="0" fontId="5" fillId="31" borderId="3" xfId="0" applyFont="1" applyFill="1" applyBorder="1" applyAlignment="1">
      <alignment horizontal="center" vertical="center"/>
    </xf>
    <xf numFmtId="0" fontId="6" fillId="31" borderId="3" xfId="0" applyFont="1" applyFill="1" applyBorder="1" applyAlignment="1">
      <alignment horizontal="center" vertical="center" wrapText="1"/>
    </xf>
    <xf numFmtId="0" fontId="5" fillId="31" borderId="3" xfId="0" applyFont="1" applyFill="1" applyBorder="1" applyAlignment="1">
      <alignment horizontal="left" vertical="center" wrapText="1"/>
    </xf>
    <xf numFmtId="0" fontId="6" fillId="31" borderId="14" xfId="0" applyFont="1" applyFill="1" applyBorder="1" applyAlignment="1">
      <alignment horizontal="center" vertical="center" wrapText="1"/>
    </xf>
    <xf numFmtId="0" fontId="6" fillId="31" borderId="3" xfId="0" applyFont="1" applyFill="1" applyBorder="1" applyAlignment="1">
      <alignment horizontal="center" vertical="center" wrapText="1"/>
    </xf>
    <xf numFmtId="0" fontId="5" fillId="31" borderId="3" xfId="0" applyFont="1" applyFill="1" applyBorder="1" applyAlignment="1">
      <alignment horizontal="left" vertical="center" wrapText="1"/>
    </xf>
    <xf numFmtId="170" fontId="6" fillId="0" borderId="14" xfId="0" applyNumberFormat="1" applyFont="1" applyFill="1" applyBorder="1" applyAlignment="1">
      <alignment horizontal="center" vertical="center" wrapText="1"/>
    </xf>
    <xf numFmtId="0" fontId="5" fillId="31" borderId="22" xfId="0" applyFont="1" applyFill="1" applyBorder="1" applyAlignment="1">
      <alignment horizontal="left" vertical="center" wrapText="1"/>
    </xf>
    <xf numFmtId="0" fontId="7" fillId="31" borderId="3" xfId="0" applyFont="1" applyFill="1" applyBorder="1" applyAlignment="1">
      <alignment horizontal="left" vertical="center" wrapText="1"/>
    </xf>
    <xf numFmtId="0" fontId="7" fillId="31" borderId="3" xfId="0" applyFont="1" applyFill="1" applyBorder="1" applyAlignment="1">
      <alignment horizontal="center" vertical="center" wrapText="1"/>
    </xf>
    <xf numFmtId="0" fontId="6" fillId="31"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6" fillId="0" borderId="0" xfId="0" applyFont="1" applyFill="1" applyBorder="1" applyAlignment="1">
      <alignment vertical="center"/>
    </xf>
    <xf numFmtId="0" fontId="6" fillId="31" borderId="3" xfId="0" applyFont="1" applyFill="1" applyBorder="1" applyAlignment="1">
      <alignment horizontal="center" vertical="center" wrapText="1"/>
    </xf>
    <xf numFmtId="0" fontId="7" fillId="31" borderId="15" xfId="0" applyFont="1" applyFill="1" applyBorder="1" applyAlignment="1">
      <alignment horizontal="left" vertical="center" wrapText="1"/>
    </xf>
    <xf numFmtId="0" fontId="83" fillId="31" borderId="3" xfId="0" applyFont="1" applyFill="1" applyBorder="1" applyAlignment="1">
      <alignment horizontal="left" vertical="center" wrapText="1"/>
    </xf>
    <xf numFmtId="0" fontId="7" fillId="0" borderId="3" xfId="0" applyFont="1" applyFill="1" applyBorder="1" applyAlignment="1">
      <alignment horizontal="left" vertical="center" wrapText="1"/>
    </xf>
    <xf numFmtId="0" fontId="84" fillId="0" borderId="3" xfId="0" applyFont="1" applyFill="1" applyBorder="1" applyAlignment="1">
      <alignment horizontal="left" vertical="center" wrapText="1"/>
    </xf>
    <xf numFmtId="0" fontId="7" fillId="0" borderId="3" xfId="0" applyFont="1" applyFill="1" applyBorder="1" applyAlignment="1">
      <alignment vertical="center" wrapText="1"/>
    </xf>
    <xf numFmtId="0" fontId="85" fillId="0" borderId="3" xfId="0" applyFont="1" applyFill="1" applyBorder="1" applyAlignment="1">
      <alignment vertical="center"/>
    </xf>
    <xf numFmtId="0" fontId="7" fillId="31" borderId="15" xfId="0" applyFont="1" applyFill="1" applyBorder="1" applyAlignment="1">
      <alignment horizontal="center" vertical="center" wrapText="1"/>
    </xf>
    <xf numFmtId="171" fontId="5" fillId="32" borderId="0" xfId="0" applyNumberFormat="1" applyFont="1" applyFill="1" applyBorder="1" applyAlignment="1">
      <alignment vertical="center"/>
    </xf>
    <xf numFmtId="171" fontId="6" fillId="0" borderId="0" xfId="0" applyNumberFormat="1" applyFont="1" applyFill="1" applyBorder="1" applyAlignment="1">
      <alignment vertical="center"/>
    </xf>
    <xf numFmtId="4" fontId="6" fillId="0" borderId="0" xfId="0" applyNumberFormat="1" applyFont="1" applyFill="1" applyAlignment="1">
      <alignment vertical="center"/>
    </xf>
    <xf numFmtId="170" fontId="76" fillId="31" borderId="24" xfId="0" applyNumberFormat="1" applyFont="1" applyFill="1" applyBorder="1" applyAlignment="1">
      <alignment horizontal="center" vertical="center" wrapText="1"/>
    </xf>
    <xf numFmtId="0" fontId="0" fillId="31" borderId="0" xfId="0" applyFill="1" applyBorder="1" applyAlignment="1">
      <alignment horizontal="center" vertical="center"/>
    </xf>
    <xf numFmtId="170" fontId="0" fillId="31" borderId="0" xfId="0" applyNumberFormat="1" applyFill="1" applyBorder="1" applyAlignment="1">
      <alignment horizontal="center" vertical="center"/>
    </xf>
    <xf numFmtId="0" fontId="0" fillId="31" borderId="23" xfId="0" applyFill="1" applyBorder="1" applyAlignment="1">
      <alignment horizontal="center" vertical="center"/>
    </xf>
    <xf numFmtId="171" fontId="6" fillId="32" borderId="0" xfId="0" applyNumberFormat="1" applyFont="1" applyFill="1" applyBorder="1" applyAlignment="1">
      <alignment vertical="center"/>
    </xf>
    <xf numFmtId="170" fontId="0" fillId="31" borderId="23" xfId="0" applyNumberFormat="1" applyFill="1" applyBorder="1"/>
    <xf numFmtId="0" fontId="7" fillId="0" borderId="3" xfId="0" quotePrefix="1" applyFont="1" applyFill="1" applyBorder="1" applyAlignment="1">
      <alignment horizontal="center" vertical="center"/>
    </xf>
    <xf numFmtId="170" fontId="0" fillId="31" borderId="0" xfId="0" applyNumberFormat="1" applyFill="1" applyBorder="1"/>
    <xf numFmtId="170" fontId="6" fillId="0" borderId="0" xfId="0" applyNumberFormat="1" applyFont="1" applyFill="1" applyAlignment="1">
      <alignment vertical="center"/>
    </xf>
    <xf numFmtId="170" fontId="76" fillId="32" borderId="24" xfId="0" applyNumberFormat="1" applyFont="1" applyFill="1" applyBorder="1" applyAlignment="1">
      <alignment horizontal="center" vertical="center" wrapText="1"/>
    </xf>
    <xf numFmtId="0" fontId="7" fillId="31" borderId="14" xfId="0" applyFont="1" applyFill="1" applyBorder="1" applyAlignment="1">
      <alignment horizontal="left" vertical="center" wrapText="1"/>
    </xf>
    <xf numFmtId="0" fontId="7" fillId="31" borderId="14" xfId="0" applyFont="1" applyFill="1" applyBorder="1" applyAlignment="1">
      <alignment horizontal="center" vertical="center"/>
    </xf>
    <xf numFmtId="170" fontId="7" fillId="31" borderId="14" xfId="0" applyNumberFormat="1" applyFont="1" applyFill="1" applyBorder="1" applyAlignment="1">
      <alignment horizontal="center" vertical="center"/>
    </xf>
    <xf numFmtId="170" fontId="6" fillId="31" borderId="14" xfId="0" applyNumberFormat="1" applyFont="1" applyFill="1" applyBorder="1" applyAlignment="1">
      <alignment horizontal="center" vertical="center"/>
    </xf>
    <xf numFmtId="170" fontId="5" fillId="0" borderId="0" xfId="247" applyNumberFormat="1" applyFont="1" applyFill="1" applyBorder="1" applyAlignment="1">
      <alignment vertical="center"/>
    </xf>
    <xf numFmtId="170" fontId="6" fillId="0" borderId="0" xfId="247" applyNumberFormat="1" applyFont="1" applyFill="1" applyBorder="1" applyAlignment="1">
      <alignment vertical="center"/>
    </xf>
    <xf numFmtId="171" fontId="6" fillId="32" borderId="0" xfId="0" applyNumberFormat="1" applyFont="1" applyFill="1" applyAlignment="1">
      <alignment vertical="center"/>
    </xf>
    <xf numFmtId="0" fontId="5"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6" fillId="0" borderId="0" xfId="0" applyFont="1" applyFill="1" applyBorder="1" applyAlignment="1">
      <alignment vertical="center"/>
    </xf>
    <xf numFmtId="0" fontId="6" fillId="31" borderId="3" xfId="0" applyFont="1" applyFill="1" applyBorder="1" applyAlignment="1">
      <alignment horizontal="center" vertical="center" wrapText="1"/>
    </xf>
    <xf numFmtId="0" fontId="5" fillId="0" borderId="0" xfId="0" quotePrefix="1" applyFont="1" applyFill="1" applyBorder="1" applyAlignment="1">
      <alignment horizontal="center" vertical="center" wrapText="1"/>
    </xf>
    <xf numFmtId="171" fontId="5" fillId="0" borderId="0" xfId="0" quotePrefix="1" applyNumberFormat="1" applyFont="1" applyFill="1" applyBorder="1" applyAlignment="1">
      <alignment horizontal="center" vertical="center" wrapText="1"/>
    </xf>
    <xf numFmtId="171" fontId="86" fillId="32" borderId="3" xfId="0" applyNumberFormat="1" applyFont="1" applyFill="1" applyBorder="1" applyAlignment="1">
      <alignment horizontal="center" vertical="center" wrapText="1"/>
    </xf>
    <xf numFmtId="171" fontId="86" fillId="32" borderId="3" xfId="0" quotePrefix="1" applyNumberFormat="1" applyFont="1" applyFill="1" applyBorder="1" applyAlignment="1">
      <alignment horizontal="center" vertical="center" wrapText="1"/>
    </xf>
    <xf numFmtId="4" fontId="87" fillId="0" borderId="3" xfId="0" applyNumberFormat="1" applyFont="1" applyFill="1" applyBorder="1" applyAlignment="1">
      <alignment horizontal="center" vertical="center" wrapText="1"/>
    </xf>
    <xf numFmtId="171" fontId="86" fillId="32" borderId="14" xfId="0" applyNumberFormat="1" applyFont="1" applyFill="1" applyBorder="1" applyAlignment="1">
      <alignment horizontal="center" vertical="center" wrapText="1"/>
    </xf>
    <xf numFmtId="170" fontId="89" fillId="31" borderId="3" xfId="0" applyNumberFormat="1" applyFont="1" applyFill="1" applyBorder="1" applyAlignment="1">
      <alignment horizontal="center" vertical="center" wrapText="1"/>
    </xf>
    <xf numFmtId="170" fontId="89" fillId="0" borderId="3" xfId="0" applyNumberFormat="1" applyFont="1" applyFill="1" applyBorder="1" applyAlignment="1">
      <alignment horizontal="center" vertical="center" wrapText="1"/>
    </xf>
    <xf numFmtId="170" fontId="90" fillId="31" borderId="3" xfId="0" applyNumberFormat="1" applyFont="1" applyFill="1" applyBorder="1" applyAlignment="1">
      <alignment horizontal="center" vertical="center" wrapText="1"/>
    </xf>
    <xf numFmtId="170" fontId="90" fillId="0" borderId="3" xfId="0" applyNumberFormat="1" applyFont="1" applyFill="1" applyBorder="1" applyAlignment="1">
      <alignment horizontal="center" vertical="center" wrapText="1"/>
    </xf>
    <xf numFmtId="170" fontId="87" fillId="31" borderId="3" xfId="0" applyNumberFormat="1" applyFont="1" applyFill="1" applyBorder="1" applyAlignment="1">
      <alignment horizontal="center" vertical="center"/>
    </xf>
    <xf numFmtId="170" fontId="87" fillId="31" borderId="15" xfId="0" applyNumberFormat="1" applyFont="1" applyFill="1" applyBorder="1" applyAlignment="1">
      <alignment horizontal="center" vertical="center"/>
    </xf>
    <xf numFmtId="170" fontId="88" fillId="31" borderId="15" xfId="0" applyNumberFormat="1" applyFont="1" applyFill="1" applyBorder="1" applyAlignment="1">
      <alignment horizontal="center" vertical="center"/>
    </xf>
    <xf numFmtId="170" fontId="88" fillId="0" borderId="15" xfId="0" applyNumberFormat="1" applyFont="1" applyFill="1" applyBorder="1" applyAlignment="1">
      <alignment horizontal="center" vertical="center"/>
    </xf>
    <xf numFmtId="171" fontId="86" fillId="32" borderId="15" xfId="0" applyNumberFormat="1" applyFont="1" applyFill="1" applyBorder="1" applyAlignment="1">
      <alignment horizontal="center" vertical="center" wrapText="1"/>
    </xf>
    <xf numFmtId="171" fontId="87" fillId="0" borderId="14" xfId="0" applyNumberFormat="1" applyFont="1" applyFill="1" applyBorder="1" applyAlignment="1">
      <alignment horizontal="center" vertical="center" wrapText="1"/>
    </xf>
    <xf numFmtId="4" fontId="87" fillId="0" borderId="14" xfId="0" applyNumberFormat="1" applyFont="1" applyFill="1" applyBorder="1" applyAlignment="1">
      <alignment horizontal="center" vertical="center" wrapText="1"/>
    </xf>
    <xf numFmtId="170" fontId="91" fillId="32" borderId="3" xfId="0" applyNumberFormat="1" applyFont="1" applyFill="1" applyBorder="1" applyAlignment="1">
      <alignment horizontal="center" vertical="center" wrapText="1"/>
    </xf>
    <xf numFmtId="170" fontId="88" fillId="31" borderId="3" xfId="0" applyNumberFormat="1" applyFont="1" applyFill="1" applyBorder="1" applyAlignment="1">
      <alignment horizontal="center" vertical="center"/>
    </xf>
    <xf numFmtId="171" fontId="86" fillId="0" borderId="3" xfId="0" quotePrefix="1" applyNumberFormat="1" applyFont="1" applyFill="1" applyBorder="1" applyAlignment="1">
      <alignment horizontal="center" vertical="center" wrapText="1"/>
    </xf>
    <xf numFmtId="171" fontId="86" fillId="0" borderId="3" xfId="0" applyNumberFormat="1" applyFont="1" applyFill="1" applyBorder="1" applyAlignment="1">
      <alignment horizontal="center" vertical="center" wrapText="1"/>
    </xf>
    <xf numFmtId="171" fontId="88" fillId="0" borderId="3" xfId="0" quotePrefix="1" applyNumberFormat="1" applyFont="1" applyFill="1" applyBorder="1" applyAlignment="1">
      <alignment horizontal="center" vertical="center" wrapText="1"/>
    </xf>
    <xf numFmtId="171" fontId="88" fillId="0" borderId="3" xfId="0" applyNumberFormat="1" applyFont="1" applyFill="1" applyBorder="1" applyAlignment="1">
      <alignment horizontal="center" vertical="center" wrapText="1"/>
    </xf>
    <xf numFmtId="0" fontId="7" fillId="31" borderId="3" xfId="0" applyFont="1" applyFill="1" applyBorder="1" applyAlignment="1">
      <alignment horizontal="left" vertical="top" wrapText="1"/>
    </xf>
    <xf numFmtId="0" fontId="7" fillId="31" borderId="17" xfId="0" applyFont="1" applyFill="1" applyBorder="1" applyAlignment="1">
      <alignment horizontal="center" vertical="center" wrapText="1"/>
    </xf>
    <xf numFmtId="171" fontId="87" fillId="0" borderId="3" xfId="0" applyNumberFormat="1" applyFont="1" applyFill="1" applyBorder="1" applyAlignment="1">
      <alignment horizontal="center" vertical="center" wrapText="1"/>
    </xf>
    <xf numFmtId="171" fontId="87" fillId="0" borderId="3" xfId="0" quotePrefix="1" applyNumberFormat="1" applyFont="1" applyFill="1" applyBorder="1" applyAlignment="1">
      <alignment horizontal="center" vertical="center" wrapText="1"/>
    </xf>
    <xf numFmtId="170" fontId="88" fillId="31" borderId="17" xfId="0" applyNumberFormat="1" applyFont="1" applyFill="1" applyBorder="1" applyAlignment="1">
      <alignment horizontal="center" vertical="center"/>
    </xf>
    <xf numFmtId="0" fontId="7" fillId="0" borderId="3" xfId="247" applyFont="1" applyFill="1" applyBorder="1" applyAlignment="1">
      <alignment horizontal="left" vertical="center" wrapText="1"/>
    </xf>
    <xf numFmtId="170" fontId="93" fillId="0" borderId="3" xfId="0" applyNumberFormat="1" applyFont="1" applyFill="1" applyBorder="1" applyAlignment="1">
      <alignment horizontal="center" vertical="center" wrapText="1"/>
    </xf>
    <xf numFmtId="170" fontId="94" fillId="0" borderId="3" xfId="0" applyNumberFormat="1" applyFont="1" applyFill="1" applyBorder="1" applyAlignment="1">
      <alignment horizontal="center" vertical="center" wrapText="1"/>
    </xf>
    <xf numFmtId="170" fontId="95" fillId="0" borderId="3" xfId="0" applyNumberFormat="1" applyFont="1" applyFill="1" applyBorder="1" applyAlignment="1">
      <alignment horizontal="center" vertical="center" wrapText="1"/>
    </xf>
    <xf numFmtId="170" fontId="6" fillId="0" borderId="14" xfId="0" applyNumberFormat="1" applyFont="1" applyFill="1" applyBorder="1" applyAlignment="1">
      <alignment horizontal="center" vertical="center"/>
    </xf>
    <xf numFmtId="170" fontId="7" fillId="0" borderId="14" xfId="0" applyNumberFormat="1" applyFont="1" applyFill="1" applyBorder="1" applyAlignment="1">
      <alignment horizontal="center" vertical="center"/>
    </xf>
    <xf numFmtId="171" fontId="93" fillId="0" borderId="3" xfId="0" applyNumberFormat="1" applyFont="1" applyFill="1" applyBorder="1" applyAlignment="1">
      <alignment horizontal="center" vertical="center" wrapText="1"/>
    </xf>
    <xf numFmtId="171" fontId="94" fillId="0" borderId="3" xfId="0" applyNumberFormat="1" applyFont="1" applyFill="1" applyBorder="1" applyAlignment="1">
      <alignment horizontal="center" vertical="center" wrapText="1"/>
    </xf>
    <xf numFmtId="171" fontId="95" fillId="0" borderId="3" xfId="0" applyNumberFormat="1" applyFont="1" applyFill="1" applyBorder="1" applyAlignment="1">
      <alignment horizontal="center" vertical="center" wrapText="1"/>
    </xf>
    <xf numFmtId="171" fontId="94" fillId="0" borderId="3" xfId="0" applyNumberFormat="1" applyFont="1" applyFill="1" applyBorder="1"/>
    <xf numFmtId="171" fontId="93" fillId="31" borderId="3" xfId="0" applyNumberFormat="1" applyFont="1" applyFill="1" applyBorder="1" applyAlignment="1">
      <alignment horizontal="center" vertical="center"/>
    </xf>
    <xf numFmtId="171" fontId="6" fillId="0" borderId="0" xfId="0" applyNumberFormat="1" applyFont="1" applyFill="1" applyAlignment="1">
      <alignment vertical="center"/>
    </xf>
    <xf numFmtId="0" fontId="6" fillId="31" borderId="3" xfId="0" applyFont="1" applyFill="1" applyBorder="1" applyAlignment="1">
      <alignment horizontal="left" vertical="top" wrapText="1"/>
    </xf>
    <xf numFmtId="171" fontId="7" fillId="0" borderId="3" xfId="0" quotePrefix="1" applyNumberFormat="1" applyFont="1" applyFill="1" applyBorder="1" applyAlignment="1">
      <alignment horizontal="center" vertical="center" wrapText="1"/>
    </xf>
    <xf numFmtId="171" fontId="7" fillId="0" borderId="3" xfId="0" applyNumberFormat="1" applyFont="1" applyFill="1" applyBorder="1" applyAlignment="1">
      <alignment horizontal="center" vertical="center" wrapText="1"/>
    </xf>
    <xf numFmtId="171" fontId="5" fillId="0" borderId="0" xfId="0" applyNumberFormat="1" applyFont="1" applyFill="1" applyBorder="1" applyAlignment="1">
      <alignment vertical="center"/>
    </xf>
    <xf numFmtId="170" fontId="93" fillId="0" borderId="3" xfId="0" applyNumberFormat="1" applyFont="1" applyFill="1" applyBorder="1" applyAlignment="1">
      <alignment horizontal="center" vertical="center"/>
    </xf>
    <xf numFmtId="171" fontId="6" fillId="31" borderId="3" xfId="0" applyNumberFormat="1" applyFont="1" applyFill="1" applyBorder="1" applyAlignment="1">
      <alignment horizontal="center" vertical="center" wrapText="1"/>
    </xf>
    <xf numFmtId="171" fontId="6" fillId="0" borderId="0" xfId="0" applyNumberFormat="1" applyFont="1" applyFill="1" applyBorder="1" applyAlignment="1">
      <alignment horizontal="center" vertical="center"/>
    </xf>
    <xf numFmtId="0" fontId="6" fillId="0" borderId="0" xfId="0" applyFont="1" applyFill="1" applyBorder="1" applyAlignment="1">
      <alignment vertical="center"/>
    </xf>
    <xf numFmtId="0" fontId="82" fillId="0" borderId="3" xfId="0" applyFont="1" applyBorder="1" applyAlignment="1">
      <alignment horizontal="left" vertical="top" wrapText="1"/>
    </xf>
    <xf numFmtId="0" fontId="10" fillId="0" borderId="3" xfId="239" applyNumberFormat="1" applyFont="1" applyFill="1" applyBorder="1" applyAlignment="1">
      <alignment horizontal="center" vertical="center" wrapText="1"/>
    </xf>
    <xf numFmtId="0" fontId="99" fillId="0" borderId="3" xfId="0" applyFont="1" applyBorder="1" applyAlignment="1">
      <alignment wrapText="1"/>
    </xf>
    <xf numFmtId="0" fontId="97" fillId="0" borderId="3" xfId="0" applyFont="1" applyBorder="1"/>
    <xf numFmtId="0" fontId="100" fillId="0" borderId="3" xfId="0" applyFont="1" applyFill="1" applyBorder="1" applyAlignment="1">
      <alignment vertical="center"/>
    </xf>
    <xf numFmtId="0" fontId="10" fillId="0" borderId="3" xfId="0" applyFont="1" applyFill="1" applyBorder="1" applyAlignment="1">
      <alignment horizontal="center" vertical="center" wrapText="1"/>
    </xf>
    <xf numFmtId="0" fontId="10" fillId="0" borderId="15" xfId="0" applyFont="1" applyFill="1" applyBorder="1" applyAlignment="1">
      <alignment horizontal="center" vertical="center" wrapText="1"/>
    </xf>
    <xf numFmtId="171" fontId="5" fillId="0" borderId="3" xfId="0" quotePrefix="1"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5" fillId="0" borderId="3" xfId="0" quotePrefix="1" applyNumberFormat="1" applyFont="1" applyFill="1" applyBorder="1" applyAlignment="1">
      <alignment horizontal="center" vertical="center" wrapText="1"/>
    </xf>
    <xf numFmtId="0" fontId="71" fillId="31" borderId="3" xfId="0" applyFont="1" applyFill="1" applyBorder="1" applyAlignment="1">
      <alignment horizontal="center" vertical="center" wrapText="1"/>
    </xf>
    <xf numFmtId="0" fontId="5" fillId="31" borderId="0" xfId="0" applyFont="1" applyFill="1" applyBorder="1" applyAlignment="1">
      <alignment horizontal="left" vertical="center" wrapText="1"/>
    </xf>
    <xf numFmtId="0" fontId="34" fillId="0" borderId="0" xfId="0" applyFont="1" applyFill="1" applyBorder="1" applyAlignment="1">
      <alignment horizontal="center" vertical="center" wrapText="1"/>
    </xf>
    <xf numFmtId="0" fontId="72" fillId="31" borderId="0" xfId="0" applyFont="1" applyFill="1" applyBorder="1" applyAlignment="1">
      <alignment horizontal="left" vertical="center" wrapText="1"/>
    </xf>
    <xf numFmtId="0" fontId="72" fillId="31" borderId="0" xfId="0" applyFont="1" applyFill="1" applyBorder="1" applyAlignment="1">
      <alignment horizontal="center" vertical="center" wrapText="1"/>
    </xf>
    <xf numFmtId="0" fontId="10" fillId="0" borderId="3" xfId="0" applyFont="1" applyFill="1" applyBorder="1" applyAlignment="1">
      <alignment horizontal="left" vertical="center" wrapText="1"/>
    </xf>
    <xf numFmtId="0" fontId="80" fillId="0" borderId="3" xfId="0" applyFont="1" applyBorder="1" applyAlignment="1">
      <alignment horizontal="center"/>
    </xf>
    <xf numFmtId="170" fontId="94" fillId="0" borderId="3" xfId="0" applyNumberFormat="1" applyFont="1" applyFill="1" applyBorder="1" applyAlignment="1">
      <alignment horizontal="center" vertical="center"/>
    </xf>
    <xf numFmtId="0" fontId="102" fillId="0" borderId="13" xfId="0" applyFont="1" applyBorder="1" applyAlignment="1">
      <alignment horizontal="center" vertical="center"/>
    </xf>
    <xf numFmtId="2" fontId="94" fillId="0" borderId="3" xfId="0" applyNumberFormat="1" applyFont="1" applyFill="1" applyBorder="1" applyAlignment="1">
      <alignment horizontal="center" vertical="center" wrapText="1"/>
    </xf>
    <xf numFmtId="49" fontId="94" fillId="0" borderId="3" xfId="0" applyNumberFormat="1" applyFont="1" applyFill="1" applyBorder="1" applyAlignment="1">
      <alignment horizontal="center" vertical="center" wrapText="1"/>
    </xf>
    <xf numFmtId="171" fontId="94" fillId="0" borderId="3" xfId="0" applyNumberFormat="1" applyFont="1" applyFill="1" applyBorder="1" applyAlignment="1">
      <alignment horizontal="center" vertical="center"/>
    </xf>
    <xf numFmtId="3" fontId="94" fillId="0" borderId="16" xfId="0" applyNumberFormat="1" applyFont="1" applyFill="1" applyBorder="1" applyAlignment="1">
      <alignment horizontal="center" vertical="center" wrapText="1"/>
    </xf>
    <xf numFmtId="0" fontId="102" fillId="0" borderId="3" xfId="0" applyFont="1" applyBorder="1"/>
    <xf numFmtId="170" fontId="93" fillId="0" borderId="13" xfId="0" applyNumberFormat="1" applyFont="1" applyBorder="1" applyAlignment="1">
      <alignment horizontal="center" vertical="center"/>
    </xf>
    <xf numFmtId="170" fontId="94" fillId="0" borderId="13" xfId="0" applyNumberFormat="1" applyFont="1" applyBorder="1" applyAlignment="1">
      <alignment horizontal="center" vertical="center"/>
    </xf>
    <xf numFmtId="171" fontId="93" fillId="0" borderId="3" xfId="0" applyNumberFormat="1" applyFont="1" applyFill="1" applyBorder="1" applyAlignment="1">
      <alignment horizontal="center" vertical="center"/>
    </xf>
    <xf numFmtId="3" fontId="94" fillId="0" borderId="3" xfId="0" applyNumberFormat="1" applyFont="1" applyFill="1" applyBorder="1" applyAlignment="1">
      <alignment horizontal="center" vertical="center" wrapText="1"/>
    </xf>
    <xf numFmtId="0" fontId="94" fillId="0" borderId="3" xfId="0" applyFont="1" applyFill="1" applyBorder="1" applyAlignment="1">
      <alignment horizontal="left" vertical="center"/>
    </xf>
    <xf numFmtId="0" fontId="102" fillId="0" borderId="13" xfId="0" applyFont="1" applyBorder="1" applyAlignment="1">
      <alignment horizontal="left" vertical="center"/>
    </xf>
    <xf numFmtId="0" fontId="94" fillId="0" borderId="3" xfId="0" applyFont="1" applyFill="1" applyBorder="1" applyAlignment="1">
      <alignment horizontal="left" vertical="center" wrapText="1"/>
    </xf>
    <xf numFmtId="0" fontId="94" fillId="0" borderId="3" xfId="0" applyFont="1" applyFill="1" applyBorder="1" applyAlignment="1">
      <alignment horizontal="center" vertical="center" wrapText="1"/>
    </xf>
    <xf numFmtId="170" fontId="103" fillId="0" borderId="3" xfId="0" applyNumberFormat="1" applyFont="1" applyFill="1" applyBorder="1" applyAlignment="1">
      <alignment horizontal="center" vertical="center" wrapText="1"/>
    </xf>
    <xf numFmtId="171" fontId="5" fillId="31" borderId="3" xfId="0" applyNumberFormat="1" applyFont="1" applyFill="1" applyBorder="1" applyAlignment="1">
      <alignment horizontal="center" vertical="center" wrapText="1"/>
    </xf>
    <xf numFmtId="171" fontId="5" fillId="31" borderId="14" xfId="0" applyNumberFormat="1" applyFont="1" applyFill="1" applyBorder="1" applyAlignment="1">
      <alignment horizontal="center" vertical="center"/>
    </xf>
    <xf numFmtId="171" fontId="6" fillId="31" borderId="3"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71" fillId="0" borderId="3" xfId="0" applyFont="1" applyFill="1" applyBorder="1" applyAlignment="1">
      <alignment horizontal="center" vertical="center" wrapText="1"/>
    </xf>
    <xf numFmtId="171" fontId="5" fillId="0" borderId="3" xfId="0" applyNumberFormat="1" applyFont="1" applyFill="1" applyBorder="1" applyAlignment="1">
      <alignment horizontal="center" vertical="center"/>
    </xf>
    <xf numFmtId="4" fontId="6" fillId="0" borderId="3" xfId="0" applyNumberFormat="1" applyFont="1" applyFill="1" applyBorder="1" applyAlignment="1">
      <alignment horizontal="center" vertical="center" wrapText="1"/>
    </xf>
    <xf numFmtId="171" fontId="105"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106" fillId="0" borderId="3" xfId="0" applyFont="1" applyFill="1" applyBorder="1" applyAlignment="1">
      <alignment horizontal="left" vertical="center" wrapText="1"/>
    </xf>
    <xf numFmtId="3" fontId="5"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8" fillId="0" borderId="3" xfId="0" applyFont="1" applyFill="1" applyBorder="1" applyAlignment="1">
      <alignment vertical="center"/>
    </xf>
    <xf numFmtId="171" fontId="10" fillId="0" borderId="3" xfId="0" applyNumberFormat="1" applyFont="1" applyFill="1" applyBorder="1" applyAlignment="1">
      <alignment horizontal="center" vertical="center" wrapText="1"/>
    </xf>
    <xf numFmtId="181" fontId="6" fillId="0" borderId="3" xfId="0" applyNumberFormat="1" applyFont="1" applyFill="1" applyBorder="1" applyAlignment="1">
      <alignment horizontal="center" vertical="center" wrapText="1"/>
    </xf>
    <xf numFmtId="0" fontId="10" fillId="0" borderId="3" xfId="0" applyFont="1" applyFill="1" applyBorder="1" applyAlignment="1">
      <alignment horizontal="left" vertical="top" wrapText="1"/>
    </xf>
    <xf numFmtId="0" fontId="6" fillId="0" borderId="3" xfId="0" applyFont="1" applyFill="1" applyBorder="1" applyAlignment="1">
      <alignment horizontal="center" vertical="center" wrapText="1"/>
    </xf>
    <xf numFmtId="171" fontId="6" fillId="31" borderId="14" xfId="0" applyNumberFormat="1" applyFont="1" applyFill="1" applyBorder="1" applyAlignment="1">
      <alignment horizontal="center" vertical="center"/>
    </xf>
    <xf numFmtId="0" fontId="6" fillId="0" borderId="3" xfId="247" applyFont="1" applyFill="1" applyBorder="1" applyAlignment="1">
      <alignment horizontal="left" vertical="top" wrapText="1"/>
    </xf>
    <xf numFmtId="170" fontId="87" fillId="0" borderId="3" xfId="0" applyNumberFormat="1" applyFont="1" applyFill="1" applyBorder="1" applyAlignment="1">
      <alignment horizontal="center" vertical="center" wrapText="1"/>
    </xf>
    <xf numFmtId="0" fontId="7" fillId="0" borderId="3" xfId="0" applyFont="1" applyFill="1" applyBorder="1" applyAlignment="1">
      <alignment vertical="center"/>
    </xf>
    <xf numFmtId="0" fontId="102" fillId="0" borderId="13" xfId="0" applyFont="1" applyBorder="1"/>
    <xf numFmtId="0" fontId="6" fillId="0" borderId="3" xfId="0" applyFont="1" applyFill="1" applyBorder="1" applyAlignment="1">
      <alignment horizontal="center" vertical="center"/>
    </xf>
    <xf numFmtId="0" fontId="75" fillId="0" borderId="0" xfId="0" applyFont="1" applyAlignment="1">
      <alignment horizontal="left" vertical="center"/>
    </xf>
    <xf numFmtId="0" fontId="78" fillId="0" borderId="3" xfId="0" applyFont="1" applyBorder="1" applyAlignment="1">
      <alignment horizontal="left" vertical="center" wrapText="1"/>
    </xf>
    <xf numFmtId="0" fontId="75" fillId="0" borderId="3" xfId="0" applyFont="1" applyBorder="1" applyAlignment="1">
      <alignment horizontal="left" vertical="center" wrapText="1"/>
    </xf>
    <xf numFmtId="0" fontId="78" fillId="0" borderId="3" xfId="0" applyFont="1" applyBorder="1" applyAlignment="1">
      <alignment horizontal="left" vertical="center"/>
    </xf>
    <xf numFmtId="0" fontId="75" fillId="0" borderId="13" xfId="0" applyFont="1" applyBorder="1" applyAlignment="1">
      <alignment horizontal="left" vertical="center" wrapText="1"/>
    </xf>
    <xf numFmtId="0" fontId="94" fillId="0" borderId="0" xfId="0" applyFont="1" applyFill="1" applyBorder="1" applyAlignment="1">
      <alignment vertical="center" wrapText="1"/>
    </xf>
    <xf numFmtId="0" fontId="94" fillId="0" borderId="0" xfId="0" applyFont="1" applyFill="1" applyBorder="1" applyAlignment="1">
      <alignment horizontal="center" vertical="center"/>
    </xf>
    <xf numFmtId="0" fontId="94" fillId="0" borderId="0" xfId="0" applyFont="1" applyFill="1" applyBorder="1" applyAlignment="1">
      <alignment vertical="center"/>
    </xf>
    <xf numFmtId="0" fontId="75" fillId="0" borderId="3" xfId="0" applyFont="1" applyBorder="1" applyAlignment="1">
      <alignment wrapText="1"/>
    </xf>
    <xf numFmtId="0" fontId="86" fillId="0" borderId="0" xfId="0" applyFont="1" applyFill="1" applyBorder="1" applyAlignment="1">
      <alignment horizontal="left" vertical="center" wrapText="1"/>
    </xf>
    <xf numFmtId="0" fontId="111" fillId="32" borderId="3" xfId="0" applyFont="1" applyFill="1" applyBorder="1" applyAlignment="1">
      <alignment horizontal="left" vertical="center" wrapText="1"/>
    </xf>
    <xf numFmtId="0" fontId="112" fillId="0" borderId="3" xfId="0" applyFont="1" applyFill="1" applyBorder="1" applyAlignment="1">
      <alignment horizontal="left" vertical="center" wrapText="1"/>
    </xf>
    <xf numFmtId="0" fontId="85" fillId="0" borderId="3" xfId="0" applyFont="1" applyFill="1" applyBorder="1" applyAlignment="1">
      <alignment vertical="center" wrapText="1"/>
    </xf>
    <xf numFmtId="0" fontId="87" fillId="0" borderId="26" xfId="0" applyFont="1" applyFill="1" applyBorder="1" applyAlignment="1">
      <alignment horizontal="left" vertical="center"/>
    </xf>
    <xf numFmtId="0" fontId="93" fillId="0" borderId="0" xfId="0" applyFont="1" applyFill="1" applyBorder="1" applyAlignment="1">
      <alignment horizontal="left" vertical="center" wrapText="1"/>
    </xf>
    <xf numFmtId="0" fontId="94" fillId="0" borderId="0" xfId="0" applyFont="1" applyFill="1" applyAlignment="1">
      <alignment vertical="center"/>
    </xf>
    <xf numFmtId="0" fontId="6" fillId="0" borderId="0" xfId="0" applyFont="1" applyFill="1" applyBorder="1" applyAlignment="1">
      <alignment vertical="center"/>
    </xf>
    <xf numFmtId="0" fontId="6" fillId="0" borderId="0" xfId="0" applyFont="1" applyFill="1" applyBorder="1" applyAlignment="1">
      <alignment vertical="center"/>
    </xf>
    <xf numFmtId="171" fontId="113" fillId="0" borderId="3" xfId="0" applyNumberFormat="1" applyFont="1" applyFill="1" applyBorder="1" applyAlignment="1">
      <alignment horizontal="center" vertical="center" wrapText="1"/>
    </xf>
    <xf numFmtId="171" fontId="110" fillId="0" borderId="3" xfId="0" applyNumberFormat="1" applyFont="1" applyFill="1" applyBorder="1" applyAlignment="1">
      <alignment horizontal="center" vertical="center" wrapText="1"/>
    </xf>
    <xf numFmtId="2" fontId="5" fillId="0" borderId="3" xfId="0" applyNumberFormat="1" applyFont="1" applyFill="1" applyBorder="1" applyAlignment="1">
      <alignment horizontal="center" vertical="center" wrapText="1"/>
    </xf>
    <xf numFmtId="2" fontId="6" fillId="0" borderId="3" xfId="0" applyNumberFormat="1" applyFont="1" applyFill="1" applyBorder="1" applyAlignment="1">
      <alignment horizontal="center" vertical="center" wrapText="1"/>
    </xf>
    <xf numFmtId="2" fontId="7" fillId="0" borderId="3" xfId="0" applyNumberFormat="1" applyFont="1" applyFill="1" applyBorder="1" applyAlignment="1">
      <alignment horizontal="center" vertical="center" wrapText="1"/>
    </xf>
    <xf numFmtId="2" fontId="6" fillId="31" borderId="3" xfId="0" applyNumberFormat="1" applyFont="1" applyFill="1" applyBorder="1" applyAlignment="1">
      <alignment horizontal="center" vertical="center"/>
    </xf>
    <xf numFmtId="3" fontId="113" fillId="0" borderId="3" xfId="0" applyNumberFormat="1" applyFont="1" applyFill="1" applyBorder="1" applyAlignment="1">
      <alignment horizontal="center" vertical="center" wrapText="1"/>
    </xf>
    <xf numFmtId="3" fontId="110" fillId="0" borderId="3" xfId="0" applyNumberFormat="1" applyFont="1" applyFill="1" applyBorder="1" applyAlignment="1">
      <alignment horizontal="center" vertical="center" wrapText="1"/>
    </xf>
    <xf numFmtId="171" fontId="115" fillId="0" borderId="3" xfId="0" applyNumberFormat="1" applyFont="1" applyFill="1" applyBorder="1" applyAlignment="1">
      <alignment horizontal="center" vertical="center" wrapText="1"/>
    </xf>
    <xf numFmtId="171" fontId="114" fillId="0" borderId="3" xfId="0" applyNumberFormat="1" applyFont="1" applyFill="1" applyBorder="1" applyAlignment="1">
      <alignment vertical="center" wrapText="1"/>
    </xf>
    <xf numFmtId="3" fontId="116" fillId="0" borderId="3" xfId="0" applyNumberFormat="1" applyFont="1" applyFill="1" applyBorder="1" applyAlignment="1">
      <alignment vertical="center" wrapText="1"/>
    </xf>
    <xf numFmtId="3" fontId="114" fillId="0" borderId="3" xfId="0" applyNumberFormat="1" applyFont="1" applyFill="1" applyBorder="1" applyAlignment="1">
      <alignment vertical="center" wrapText="1"/>
    </xf>
    <xf numFmtId="171" fontId="115" fillId="0" borderId="3" xfId="0" applyNumberFormat="1" applyFont="1" applyFill="1" applyBorder="1" applyAlignment="1">
      <alignment vertical="center" wrapText="1"/>
    </xf>
    <xf numFmtId="0" fontId="87" fillId="0" borderId="0" xfId="0" applyFont="1" applyFill="1" applyBorder="1" applyAlignment="1">
      <alignment horizontal="left" vertical="center"/>
    </xf>
    <xf numFmtId="0" fontId="5" fillId="0" borderId="0" xfId="0" applyFont="1" applyFill="1" applyBorder="1" applyAlignment="1" applyProtection="1">
      <alignment horizontal="center" vertical="center" wrapText="1"/>
      <protection locked="0"/>
    </xf>
    <xf numFmtId="0" fontId="86" fillId="0" borderId="0"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94" fillId="0" borderId="26" xfId="0" applyFont="1" applyFill="1" applyBorder="1" applyAlignment="1">
      <alignment horizontal="center" vertical="center"/>
    </xf>
    <xf numFmtId="0" fontId="6" fillId="0" borderId="0" xfId="0" applyFont="1" applyFill="1" applyBorder="1" applyAlignment="1">
      <alignment horizontal="center" vertical="center"/>
    </xf>
    <xf numFmtId="0" fontId="93" fillId="31" borderId="18" xfId="0" applyFont="1" applyFill="1" applyBorder="1" applyAlignment="1">
      <alignment horizontal="center" vertical="center" wrapText="1"/>
    </xf>
    <xf numFmtId="0" fontId="93" fillId="31" borderId="19" xfId="0" applyFont="1" applyFill="1" applyBorder="1" applyAlignment="1">
      <alignment horizontal="center" vertical="center" wrapText="1"/>
    </xf>
    <xf numFmtId="0" fontId="93" fillId="31" borderId="20" xfId="0" applyFont="1" applyFill="1" applyBorder="1" applyAlignment="1">
      <alignment horizontal="center" vertical="center" wrapText="1"/>
    </xf>
    <xf numFmtId="0" fontId="86" fillId="0" borderId="0" xfId="0" applyFont="1" applyFill="1" applyBorder="1" applyAlignment="1">
      <alignment horizontal="center" vertical="center" wrapText="1"/>
    </xf>
    <xf numFmtId="0" fontId="93" fillId="0" borderId="26" xfId="0" applyFont="1" applyFill="1" applyBorder="1" applyAlignment="1" applyProtection="1">
      <alignment horizontal="center" vertical="center"/>
      <protection locked="0"/>
    </xf>
    <xf numFmtId="0" fontId="93" fillId="0" borderId="16" xfId="0" applyFont="1" applyFill="1" applyBorder="1" applyAlignment="1" applyProtection="1">
      <alignment horizontal="center" vertical="center"/>
      <protection locked="0"/>
    </xf>
    <xf numFmtId="0" fontId="93" fillId="0" borderId="21" xfId="0" applyFont="1" applyFill="1" applyBorder="1" applyAlignment="1" applyProtection="1">
      <alignment horizontal="center" vertical="center"/>
      <protection locked="0"/>
    </xf>
    <xf numFmtId="0" fontId="93" fillId="0" borderId="13" xfId="0" applyFont="1" applyFill="1" applyBorder="1" applyAlignment="1" applyProtection="1">
      <alignment horizontal="center" vertical="center"/>
      <protection locked="0"/>
    </xf>
    <xf numFmtId="0" fontId="93" fillId="0" borderId="3" xfId="0" applyFont="1" applyFill="1" applyBorder="1" applyAlignment="1">
      <alignment horizontal="center" vertical="center" wrapText="1"/>
    </xf>
    <xf numFmtId="0" fontId="93" fillId="0" borderId="3" xfId="0" applyFont="1" applyFill="1" applyBorder="1" applyAlignment="1">
      <alignment horizontal="center" vertical="center"/>
    </xf>
    <xf numFmtId="0" fontId="92" fillId="0" borderId="0" xfId="0" applyFont="1" applyFill="1" applyBorder="1" applyAlignment="1">
      <alignment horizontal="center" vertical="center" wrapText="1"/>
    </xf>
    <xf numFmtId="0" fontId="6" fillId="0" borderId="0" xfId="0" applyFont="1" applyFill="1" applyBorder="1" applyAlignment="1">
      <alignment horizontal="left" vertical="center"/>
    </xf>
    <xf numFmtId="0" fontId="6" fillId="0" borderId="0" xfId="0" applyFont="1" applyFill="1" applyAlignment="1">
      <alignment horizontal="center" vertical="center"/>
    </xf>
    <xf numFmtId="0" fontId="5" fillId="0" borderId="3" xfId="0" applyFont="1" applyFill="1" applyBorder="1" applyAlignment="1">
      <alignment horizontal="left" vertical="center" wrapText="1"/>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3" xfId="0" applyFont="1" applyFill="1" applyBorder="1" applyAlignment="1">
      <alignment horizontal="center" vertical="center" wrapText="1"/>
    </xf>
    <xf numFmtId="171" fontId="6" fillId="0" borderId="0" xfId="0" applyNumberFormat="1" applyFont="1" applyFill="1" applyBorder="1" applyAlignment="1">
      <alignment horizontal="left" vertical="center" wrapText="1"/>
    </xf>
    <xf numFmtId="0" fontId="6" fillId="0" borderId="26" xfId="0" applyFont="1" applyFill="1" applyBorder="1" applyAlignment="1">
      <alignment horizontal="center" vertical="center"/>
    </xf>
    <xf numFmtId="0" fontId="5" fillId="0" borderId="16"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29" borderId="3" xfId="247" applyFont="1" applyFill="1" applyBorder="1" applyAlignment="1">
      <alignment horizontal="left" vertical="center" wrapText="1"/>
    </xf>
    <xf numFmtId="0" fontId="5" fillId="29" borderId="14" xfId="247" applyFont="1" applyFill="1" applyBorder="1" applyAlignment="1">
      <alignment horizontal="left" vertical="center" wrapText="1"/>
    </xf>
    <xf numFmtId="171" fontId="6" fillId="0" borderId="26" xfId="0" applyNumberFormat="1" applyFont="1" applyFill="1" applyBorder="1" applyAlignment="1">
      <alignment horizontal="left" vertical="center" wrapText="1"/>
    </xf>
    <xf numFmtId="171" fontId="6" fillId="0" borderId="26" xfId="0" quotePrefix="1" applyNumberFormat="1" applyFont="1" applyFill="1" applyBorder="1" applyAlignment="1">
      <alignment horizontal="left" vertical="center" wrapText="1"/>
    </xf>
    <xf numFmtId="0" fontId="86" fillId="0" borderId="0" xfId="247" applyFont="1" applyFill="1" applyBorder="1" applyAlignment="1">
      <alignment horizontal="center" vertical="center"/>
    </xf>
    <xf numFmtId="0" fontId="6" fillId="0" borderId="3" xfId="247" applyFont="1" applyFill="1" applyBorder="1" applyAlignment="1">
      <alignment horizontal="center" vertical="center" wrapText="1"/>
    </xf>
    <xf numFmtId="0" fontId="5" fillId="33" borderId="22" xfId="0" applyFont="1" applyFill="1" applyBorder="1" applyAlignment="1">
      <alignment horizontal="left" vertical="center" wrapText="1"/>
    </xf>
    <xf numFmtId="0" fontId="6" fillId="29" borderId="0" xfId="0" applyFont="1" applyFill="1" applyBorder="1" applyAlignment="1">
      <alignment vertical="center" wrapText="1"/>
    </xf>
    <xf numFmtId="0" fontId="6" fillId="29" borderId="25" xfId="0" applyFont="1" applyFill="1" applyBorder="1" applyAlignment="1">
      <alignment vertical="center" wrapText="1"/>
    </xf>
    <xf numFmtId="0" fontId="92" fillId="0" borderId="0" xfId="0" applyFont="1" applyFill="1" applyBorder="1" applyAlignment="1">
      <alignment horizontal="center" vertical="center"/>
    </xf>
    <xf numFmtId="0" fontId="6" fillId="0" borderId="14" xfId="247" applyFont="1" applyFill="1" applyBorder="1" applyAlignment="1">
      <alignment horizontal="center" vertical="center" wrapText="1"/>
    </xf>
    <xf numFmtId="0" fontId="6" fillId="0" borderId="15" xfId="247" applyFont="1" applyFill="1" applyBorder="1" applyAlignment="1">
      <alignment horizontal="center" vertical="center" wrapText="1"/>
    </xf>
    <xf numFmtId="0" fontId="6" fillId="0" borderId="3" xfId="0" applyFont="1" applyFill="1" applyBorder="1" applyAlignment="1">
      <alignment horizontal="center" vertical="center" wrapText="1" shrinkToFit="1"/>
    </xf>
    <xf numFmtId="171" fontId="6" fillId="0" borderId="0" xfId="0" applyNumberFormat="1" applyFont="1" applyFill="1" applyBorder="1" applyAlignment="1">
      <alignment horizontal="center" vertical="center" wrapText="1"/>
    </xf>
    <xf numFmtId="171" fontId="6" fillId="0" borderId="0" xfId="0" quotePrefix="1" applyNumberFormat="1" applyFont="1" applyFill="1" applyBorder="1" applyAlignment="1">
      <alignment horizontal="center" vertical="center" wrapText="1"/>
    </xf>
    <xf numFmtId="0" fontId="6" fillId="0" borderId="0" xfId="0" applyFont="1" applyFill="1" applyBorder="1" applyAlignment="1">
      <alignment vertical="center"/>
    </xf>
    <xf numFmtId="0" fontId="93" fillId="0" borderId="0" xfId="239" applyNumberFormat="1" applyFont="1" applyFill="1" applyBorder="1" applyAlignment="1">
      <alignment horizontal="center" vertical="center" wrapText="1"/>
    </xf>
    <xf numFmtId="0" fontId="6" fillId="0" borderId="14" xfId="239" applyNumberFormat="1" applyFont="1" applyFill="1" applyBorder="1" applyAlignment="1">
      <alignment horizontal="center" vertical="center" wrapText="1"/>
    </xf>
    <xf numFmtId="0" fontId="6" fillId="0" borderId="15" xfId="239" applyNumberFormat="1" applyFont="1" applyFill="1" applyBorder="1" applyAlignment="1">
      <alignment horizontal="center" vertical="center" wrapText="1"/>
    </xf>
    <xf numFmtId="171" fontId="10" fillId="0" borderId="16" xfId="0" applyNumberFormat="1" applyFont="1" applyFill="1" applyBorder="1" applyAlignment="1">
      <alignment horizontal="center" vertical="center" wrapText="1"/>
    </xf>
    <xf numFmtId="171" fontId="10" fillId="0" borderId="13" xfId="0" applyNumberFormat="1" applyFont="1" applyFill="1" applyBorder="1" applyAlignment="1">
      <alignment horizontal="center" vertical="center" wrapText="1"/>
    </xf>
    <xf numFmtId="3" fontId="71" fillId="0" borderId="16" xfId="0" applyNumberFormat="1" applyFont="1" applyFill="1" applyBorder="1" applyAlignment="1">
      <alignment horizontal="center" vertical="center" wrapText="1"/>
    </xf>
    <xf numFmtId="3" fontId="71" fillId="0" borderId="13" xfId="0" applyNumberFormat="1" applyFont="1" applyFill="1" applyBorder="1" applyAlignment="1">
      <alignment horizontal="center" vertical="center" wrapText="1"/>
    </xf>
    <xf numFmtId="171" fontId="71" fillId="0" borderId="16" xfId="0" applyNumberFormat="1" applyFont="1" applyFill="1" applyBorder="1" applyAlignment="1">
      <alignment horizontal="center" vertical="center" wrapText="1"/>
    </xf>
    <xf numFmtId="171" fontId="71" fillId="0" borderId="13" xfId="0" applyNumberFormat="1" applyFont="1" applyFill="1" applyBorder="1" applyAlignment="1">
      <alignment horizontal="center" vertical="center" wrapText="1"/>
    </xf>
    <xf numFmtId="171" fontId="108" fillId="0" borderId="16" xfId="0" applyNumberFormat="1" applyFont="1" applyFill="1" applyBorder="1" applyAlignment="1">
      <alignment horizontal="center" vertical="center" wrapText="1"/>
    </xf>
    <xf numFmtId="171" fontId="108" fillId="0" borderId="13" xfId="0" applyNumberFormat="1" applyFont="1" applyFill="1" applyBorder="1" applyAlignment="1">
      <alignment horizontal="center" vertical="center" wrapText="1"/>
    </xf>
    <xf numFmtId="171" fontId="109" fillId="0" borderId="16" xfId="0" applyNumberFormat="1" applyFont="1" applyFill="1" applyBorder="1" applyAlignment="1">
      <alignment horizontal="center" vertical="center" wrapText="1"/>
    </xf>
    <xf numFmtId="171" fontId="109" fillId="0" borderId="13" xfId="0" applyNumberFormat="1" applyFont="1" applyFill="1" applyBorder="1" applyAlignment="1">
      <alignment horizontal="center" vertical="center" wrapText="1"/>
    </xf>
    <xf numFmtId="3" fontId="10" fillId="0" borderId="16" xfId="0" applyNumberFormat="1" applyFont="1" applyFill="1" applyBorder="1" applyAlignment="1">
      <alignment horizontal="center" vertical="center" wrapText="1"/>
    </xf>
    <xf numFmtId="3" fontId="10" fillId="0" borderId="13" xfId="0" applyNumberFormat="1" applyFont="1" applyFill="1" applyBorder="1" applyAlignment="1">
      <alignment horizontal="center" vertical="center" wrapText="1"/>
    </xf>
    <xf numFmtId="0" fontId="98" fillId="31" borderId="18" xfId="0" applyFont="1" applyFill="1" applyBorder="1" applyAlignment="1">
      <alignment horizontal="center" vertical="center" wrapText="1"/>
    </xf>
    <xf numFmtId="0" fontId="98" fillId="31" borderId="20" xfId="0" applyFont="1" applyFill="1" applyBorder="1" applyAlignment="1">
      <alignment horizontal="center" vertical="center" wrapText="1"/>
    </xf>
    <xf numFmtId="0" fontId="98" fillId="31" borderId="27" xfId="0" applyFont="1" applyFill="1" applyBorder="1" applyAlignment="1">
      <alignment horizontal="center" vertical="center" wrapText="1"/>
    </xf>
    <xf numFmtId="0" fontId="98" fillId="31" borderId="28" xfId="0" applyFont="1" applyFill="1" applyBorder="1" applyAlignment="1">
      <alignment horizontal="center" vertical="center" wrapText="1"/>
    </xf>
    <xf numFmtId="0" fontId="81" fillId="0" borderId="0" xfId="0" applyFont="1" applyAlignment="1">
      <alignment horizontal="center" vertical="center" wrapText="1"/>
    </xf>
    <xf numFmtId="0" fontId="10" fillId="0" borderId="14" xfId="0" applyFont="1" applyFill="1" applyBorder="1" applyAlignment="1">
      <alignment horizontal="center" vertical="center" wrapText="1"/>
    </xf>
    <xf numFmtId="0" fontId="101" fillId="0" borderId="15" xfId="0" applyFont="1" applyBorder="1" applyAlignment="1">
      <alignment horizontal="center" vertical="center" wrapText="1"/>
    </xf>
    <xf numFmtId="0" fontId="8" fillId="0" borderId="16" xfId="0" applyFont="1" applyFill="1" applyBorder="1" applyAlignment="1">
      <alignment horizontal="center" vertical="center" wrapText="1"/>
    </xf>
    <xf numFmtId="0" fontId="107" fillId="0" borderId="21" xfId="0" applyFont="1" applyBorder="1" applyAlignment="1">
      <alignment horizontal="center" vertical="center" wrapText="1"/>
    </xf>
    <xf numFmtId="0" fontId="107" fillId="0" borderId="13"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21" xfId="0" applyFont="1" applyBorder="1" applyAlignment="1">
      <alignment horizontal="center" vertical="center" wrapText="1"/>
    </xf>
    <xf numFmtId="0" fontId="78" fillId="31" borderId="0" xfId="0" applyFont="1" applyFill="1" applyAlignment="1">
      <alignment horizontal="left" vertical="center" wrapText="1"/>
    </xf>
    <xf numFmtId="0" fontId="75" fillId="31" borderId="3" xfId="0" applyFont="1" applyFill="1" applyBorder="1" applyAlignment="1">
      <alignment horizontal="center" vertical="center" wrapText="1"/>
    </xf>
    <xf numFmtId="0" fontId="96" fillId="31" borderId="3" xfId="0" applyFont="1" applyFill="1" applyBorder="1" applyAlignment="1">
      <alignment horizontal="center" vertical="center" wrapText="1"/>
    </xf>
    <xf numFmtId="0" fontId="75" fillId="31" borderId="14" xfId="0" applyFont="1" applyFill="1" applyBorder="1" applyAlignment="1">
      <alignment horizontal="center" vertical="center" wrapText="1"/>
    </xf>
    <xf numFmtId="0" fontId="75" fillId="31" borderId="15" xfId="0" applyFont="1" applyFill="1" applyBorder="1" applyAlignment="1">
      <alignment horizontal="center" vertical="center" wrapText="1"/>
    </xf>
    <xf numFmtId="0" fontId="8" fillId="0" borderId="13" xfId="0" applyFont="1" applyBorder="1" applyAlignment="1">
      <alignment horizontal="center" vertical="center" wrapText="1"/>
    </xf>
    <xf numFmtId="0" fontId="10" fillId="0" borderId="16" xfId="0" applyFont="1" applyFill="1" applyBorder="1" applyAlignment="1">
      <alignment horizontal="center" vertical="center" wrapText="1"/>
    </xf>
    <xf numFmtId="0" fontId="101" fillId="0" borderId="13" xfId="0" applyFont="1" applyBorder="1" applyAlignment="1">
      <alignment horizontal="center" vertical="center" wrapText="1"/>
    </xf>
    <xf numFmtId="0" fontId="98" fillId="0" borderId="16" xfId="0" applyFont="1" applyBorder="1" applyAlignment="1">
      <alignment horizontal="center"/>
    </xf>
    <xf numFmtId="0" fontId="98" fillId="0" borderId="21" xfId="0" applyFont="1" applyBorder="1" applyAlignment="1">
      <alignment horizontal="center"/>
    </xf>
    <xf numFmtId="0" fontId="98" fillId="0" borderId="13" xfId="0" applyFont="1" applyBorder="1" applyAlignment="1">
      <alignment horizontal="center"/>
    </xf>
    <xf numFmtId="0" fontId="10" fillId="0" borderId="14" xfId="0" applyFont="1" applyFill="1" applyBorder="1" applyAlignment="1">
      <alignment horizontal="center" vertical="center"/>
    </xf>
    <xf numFmtId="0" fontId="10" fillId="0" borderId="17" xfId="0" applyFont="1" applyBorder="1" applyAlignment="1">
      <alignment horizontal="center" vertical="center"/>
    </xf>
    <xf numFmtId="0" fontId="10" fillId="0" borderId="15" xfId="0" applyFont="1" applyBorder="1" applyAlignment="1">
      <alignment horizontal="center" vertical="center"/>
    </xf>
    <xf numFmtId="0" fontId="98" fillId="0" borderId="14" xfId="0" applyFont="1" applyBorder="1" applyAlignment="1">
      <alignment horizontal="center" wrapText="1"/>
    </xf>
    <xf numFmtId="0" fontId="10" fillId="0" borderId="15" xfId="0" applyFont="1" applyBorder="1" applyAlignment="1">
      <alignment horizontal="center" wrapText="1"/>
    </xf>
    <xf numFmtId="0" fontId="10" fillId="0" borderId="16" xfId="0" applyFont="1" applyFill="1" applyBorder="1" applyAlignment="1">
      <alignment horizontal="center" vertical="center"/>
    </xf>
    <xf numFmtId="0" fontId="10" fillId="0" borderId="13" xfId="0" applyFont="1" applyFill="1" applyBorder="1" applyAlignment="1">
      <alignment horizontal="center" vertical="center"/>
    </xf>
    <xf numFmtId="0" fontId="101" fillId="0" borderId="15" xfId="0" applyFont="1" applyBorder="1" applyAlignment="1">
      <alignment vertical="center"/>
    </xf>
    <xf numFmtId="0" fontId="10" fillId="0" borderId="16" xfId="0" applyFont="1" applyBorder="1" applyAlignment="1">
      <alignment horizontal="center" vertical="center" wrapText="1"/>
    </xf>
    <xf numFmtId="0" fontId="10" fillId="0" borderId="13" xfId="0" applyFont="1" applyBorder="1" applyAlignment="1">
      <alignment horizontal="center" vertical="center" wrapText="1"/>
    </xf>
    <xf numFmtId="0" fontId="101" fillId="0" borderId="21" xfId="0" applyFont="1" applyBorder="1" applyAlignment="1">
      <alignment horizontal="center" vertical="center"/>
    </xf>
    <xf numFmtId="0" fontId="101" fillId="0" borderId="13" xfId="0" applyFont="1" applyBorder="1" applyAlignment="1">
      <alignment horizontal="center" vertical="center"/>
    </xf>
    <xf numFmtId="0" fontId="101" fillId="0" borderId="15" xfId="0" applyFont="1" applyBorder="1" applyAlignment="1">
      <alignment horizontal="center" vertical="center"/>
    </xf>
    <xf numFmtId="171" fontId="10" fillId="0" borderId="14" xfId="0" applyNumberFormat="1" applyFont="1" applyFill="1" applyBorder="1" applyAlignment="1">
      <alignment horizontal="center" vertical="center" wrapText="1"/>
    </xf>
    <xf numFmtId="0" fontId="101" fillId="0" borderId="17" xfId="0" applyFont="1" applyBorder="1" applyAlignment="1">
      <alignment horizontal="center" vertical="center" wrapText="1"/>
    </xf>
    <xf numFmtId="0" fontId="10" fillId="0" borderId="21" xfId="0" applyFont="1" applyFill="1" applyBorder="1" applyAlignment="1">
      <alignment horizontal="center" vertical="center"/>
    </xf>
    <xf numFmtId="0" fontId="0" fillId="0" borderId="3" xfId="0" applyBorder="1" applyAlignment="1">
      <alignment horizontal="center" vertical="center" wrapText="1"/>
    </xf>
    <xf numFmtId="0" fontId="0" fillId="0" borderId="21" xfId="0" applyBorder="1" applyAlignment="1">
      <alignment horizontal="center" vertical="center" wrapText="1"/>
    </xf>
    <xf numFmtId="0" fontId="0" fillId="0" borderId="13" xfId="0" applyBorder="1" applyAlignment="1">
      <alignment horizontal="center" vertical="center" wrapText="1"/>
    </xf>
    <xf numFmtId="3" fontId="94" fillId="0" borderId="16" xfId="0" applyNumberFormat="1" applyFont="1" applyFill="1" applyBorder="1" applyAlignment="1">
      <alignment horizontal="left" vertical="center" wrapText="1"/>
    </xf>
    <xf numFmtId="0" fontId="102" fillId="0" borderId="13" xfId="0" applyFont="1" applyBorder="1" applyAlignment="1">
      <alignment vertical="center"/>
    </xf>
    <xf numFmtId="0" fontId="0" fillId="0" borderId="15" xfId="0" applyBorder="1" applyAlignment="1">
      <alignment horizontal="center" vertical="center" wrapText="1"/>
    </xf>
    <xf numFmtId="0" fontId="92" fillId="0" borderId="0" xfId="0" applyFont="1" applyFill="1" applyAlignment="1">
      <alignment horizontal="center" vertical="center"/>
    </xf>
    <xf numFmtId="0" fontId="5" fillId="31" borderId="3" xfId="0" applyFont="1" applyFill="1" applyBorder="1" applyAlignment="1">
      <alignment horizontal="left" vertical="center" wrapText="1"/>
    </xf>
    <xf numFmtId="0" fontId="71" fillId="31" borderId="14" xfId="0" applyFont="1" applyFill="1" applyBorder="1" applyAlignment="1">
      <alignment horizontal="center" vertical="top" wrapText="1"/>
    </xf>
    <xf numFmtId="0" fontId="0" fillId="0" borderId="17" xfId="0" applyFont="1" applyBorder="1" applyAlignment="1">
      <alignment horizontal="center" vertical="top" wrapText="1"/>
    </xf>
    <xf numFmtId="0" fontId="0" fillId="0" borderId="15" xfId="0" applyFont="1" applyBorder="1" applyAlignment="1">
      <alignment horizontal="center" vertical="top" wrapText="1"/>
    </xf>
    <xf numFmtId="0" fontId="71" fillId="31" borderId="3" xfId="0" applyFont="1" applyFill="1" applyBorder="1" applyAlignment="1">
      <alignment horizontal="center" vertical="center" wrapText="1"/>
    </xf>
    <xf numFmtId="0" fontId="71" fillId="0" borderId="3" xfId="0" applyFont="1" applyBorder="1" applyAlignment="1">
      <alignment horizontal="center" vertical="center" wrapText="1"/>
    </xf>
    <xf numFmtId="0" fontId="0" fillId="0" borderId="3" xfId="0" applyFont="1" applyBorder="1" applyAlignment="1">
      <alignment vertical="center" wrapText="1"/>
    </xf>
    <xf numFmtId="0" fontId="78" fillId="0" borderId="0" xfId="0" applyFont="1" applyAlignment="1">
      <alignment horizontal="center" vertical="center" wrapText="1"/>
    </xf>
    <xf numFmtId="0" fontId="94" fillId="0" borderId="16" xfId="0" applyFont="1" applyFill="1" applyBorder="1" applyAlignment="1">
      <alignment horizontal="left" vertical="center" wrapText="1"/>
    </xf>
    <xf numFmtId="0" fontId="6" fillId="0" borderId="16"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13" xfId="0" applyFont="1" applyFill="1" applyBorder="1" applyAlignment="1">
      <alignment horizontal="center" vertical="center"/>
    </xf>
    <xf numFmtId="0" fontId="6" fillId="31" borderId="14" xfId="0" applyFont="1" applyFill="1" applyBorder="1" applyAlignment="1">
      <alignment horizontal="center" vertical="top" wrapText="1"/>
    </xf>
    <xf numFmtId="0" fontId="0" fillId="0" borderId="17" xfId="0" applyBorder="1" applyAlignment="1">
      <alignment vertical="top" wrapText="1"/>
    </xf>
    <xf numFmtId="0" fontId="0" fillId="0" borderId="15" xfId="0" applyBorder="1" applyAlignment="1">
      <alignment vertical="top" wrapText="1"/>
    </xf>
    <xf numFmtId="0" fontId="0" fillId="0" borderId="15" xfId="0" applyFont="1" applyBorder="1" applyAlignment="1">
      <alignment vertical="top" wrapText="1"/>
    </xf>
    <xf numFmtId="0" fontId="71" fillId="31" borderId="14" xfId="0" applyFont="1" applyFill="1" applyBorder="1" applyAlignment="1">
      <alignment horizontal="center" vertical="center" wrapText="1"/>
    </xf>
    <xf numFmtId="0" fontId="0" fillId="0" borderId="15" xfId="0" applyFont="1" applyBorder="1" applyAlignment="1">
      <alignment horizontal="center" vertical="center" wrapText="1"/>
    </xf>
  </cellXfs>
  <cellStyles count="357">
    <cellStyle name="_Fakt_2" xfId="1"/>
    <cellStyle name="_rozhufrovka 2009" xfId="2"/>
    <cellStyle name="_АТиСТ 5а МТР липень 2008" xfId="3"/>
    <cellStyle name="_ПРГК сводний_" xfId="4"/>
    <cellStyle name="_УТГ" xfId="5"/>
    <cellStyle name="_Феодосия 5а МТР липень 2008" xfId="6"/>
    <cellStyle name="_ХТГ довідка." xfId="7"/>
    <cellStyle name="_Шебелинка 5а МТР липень 2008" xfId="8"/>
    <cellStyle name="20% - Accent1" xfId="9"/>
    <cellStyle name="20% - Accent2" xfId="10"/>
    <cellStyle name="20% - Accent3" xfId="11"/>
    <cellStyle name="20% - Accent4" xfId="12"/>
    <cellStyle name="20% - Accent5" xfId="13"/>
    <cellStyle name="20% - Accent6" xfId="14"/>
    <cellStyle name="20% - Акцент1 2" xfId="15"/>
    <cellStyle name="20% - Акцент1 3" xfId="16"/>
    <cellStyle name="20% - Акцент2 2" xfId="17"/>
    <cellStyle name="20% - Акцент2 3" xfId="18"/>
    <cellStyle name="20% - Акцент3 2" xfId="19"/>
    <cellStyle name="20% - Акцент3 3" xfId="20"/>
    <cellStyle name="20% - Акцент4 2" xfId="21"/>
    <cellStyle name="20% - Акцент4 3" xfId="22"/>
    <cellStyle name="20% - Акцент5 2" xfId="23"/>
    <cellStyle name="20% - Акцент5 3" xfId="24"/>
    <cellStyle name="20% - Акцент6 2" xfId="25"/>
    <cellStyle name="20% - Акцент6 3" xfId="26"/>
    <cellStyle name="40% - Accent1" xfId="27"/>
    <cellStyle name="40% - Accent2" xfId="28"/>
    <cellStyle name="40% - Accent3" xfId="29"/>
    <cellStyle name="40% - Accent4" xfId="30"/>
    <cellStyle name="40% - Accent5" xfId="31"/>
    <cellStyle name="40% - Accent6" xfId="32"/>
    <cellStyle name="40% - Акцент1 2" xfId="33"/>
    <cellStyle name="40% - Акцент1 3" xfId="34"/>
    <cellStyle name="40% - Акцент2 2" xfId="35"/>
    <cellStyle name="40% - Акцент2 3" xfId="36"/>
    <cellStyle name="40% - Акцент3 2" xfId="37"/>
    <cellStyle name="40% - Акцент3 3" xfId="38"/>
    <cellStyle name="40% - Акцент4 2" xfId="39"/>
    <cellStyle name="40% - Акцент4 3" xfId="40"/>
    <cellStyle name="40% - Акцент5 2" xfId="41"/>
    <cellStyle name="40% - Акцент5 3" xfId="42"/>
    <cellStyle name="40% - Акцент6 2" xfId="43"/>
    <cellStyle name="40% - Акцент6 3" xfId="44"/>
    <cellStyle name="60% - Accent1" xfId="45"/>
    <cellStyle name="60% - Accent2" xfId="46"/>
    <cellStyle name="60% - Accent3" xfId="47"/>
    <cellStyle name="60% - Accent4" xfId="48"/>
    <cellStyle name="60% - Accent5" xfId="49"/>
    <cellStyle name="60% - Accent6" xfId="50"/>
    <cellStyle name="60% - Акцент1 2" xfId="51"/>
    <cellStyle name="60% - Акцент1 3" xfId="52"/>
    <cellStyle name="60% - Акцент2 2" xfId="53"/>
    <cellStyle name="60% - Акцент2 3" xfId="54"/>
    <cellStyle name="60% - Акцент3 2" xfId="55"/>
    <cellStyle name="60% - Акцент3 3" xfId="56"/>
    <cellStyle name="60% - Акцент4 2" xfId="57"/>
    <cellStyle name="60% - Акцент4 3" xfId="58"/>
    <cellStyle name="60% - Акцент5 2" xfId="59"/>
    <cellStyle name="60% - Акцент5 3" xfId="60"/>
    <cellStyle name="60% - Акцент6 2" xfId="61"/>
    <cellStyle name="60% - Акцент6 3" xfId="62"/>
    <cellStyle name="Accent1" xfId="63"/>
    <cellStyle name="Accent2" xfId="64"/>
    <cellStyle name="Accent3" xfId="65"/>
    <cellStyle name="Accent4" xfId="66"/>
    <cellStyle name="Accent5" xfId="67"/>
    <cellStyle name="Accent6" xfId="68"/>
    <cellStyle name="Bad" xfId="69"/>
    <cellStyle name="Calculation" xfId="70"/>
    <cellStyle name="Check Cell" xfId="71"/>
    <cellStyle name="Column-Header" xfId="72"/>
    <cellStyle name="Column-Header 2" xfId="73"/>
    <cellStyle name="Column-Header 3" xfId="74"/>
    <cellStyle name="Column-Header 4" xfId="75"/>
    <cellStyle name="Column-Header 5" xfId="76"/>
    <cellStyle name="Column-Header 6" xfId="77"/>
    <cellStyle name="Column-Header 7" xfId="78"/>
    <cellStyle name="Column-Header 7 2" xfId="79"/>
    <cellStyle name="Column-Header 8" xfId="80"/>
    <cellStyle name="Column-Header 8 2" xfId="81"/>
    <cellStyle name="Column-Header 9" xfId="82"/>
    <cellStyle name="Column-Header 9 2" xfId="83"/>
    <cellStyle name="Column-Header_Zvit rux-koshtiv 2010 Департамент " xfId="84"/>
    <cellStyle name="Comma_2005_03_15-Финансовый_БГ" xfId="85"/>
    <cellStyle name="Define-Column" xfId="86"/>
    <cellStyle name="Define-Column 10" xfId="87"/>
    <cellStyle name="Define-Column 2" xfId="88"/>
    <cellStyle name="Define-Column 3" xfId="89"/>
    <cellStyle name="Define-Column 4" xfId="90"/>
    <cellStyle name="Define-Column 5" xfId="91"/>
    <cellStyle name="Define-Column 6" xfId="92"/>
    <cellStyle name="Define-Column 7" xfId="93"/>
    <cellStyle name="Define-Column 7 2" xfId="94"/>
    <cellStyle name="Define-Column 7 3" xfId="95"/>
    <cellStyle name="Define-Column 8" xfId="96"/>
    <cellStyle name="Define-Column 8 2" xfId="97"/>
    <cellStyle name="Define-Column 8 3" xfId="98"/>
    <cellStyle name="Define-Column 9" xfId="99"/>
    <cellStyle name="Define-Column 9 2" xfId="100"/>
    <cellStyle name="Define-Column 9 3" xfId="101"/>
    <cellStyle name="Define-Column_Zvit rux-koshtiv 2010 Департамент " xfId="102"/>
    <cellStyle name="Explanatory Text" xfId="103"/>
    <cellStyle name="FS10" xfId="104"/>
    <cellStyle name="Good" xfId="105"/>
    <cellStyle name="Heading 1" xfId="106"/>
    <cellStyle name="Heading 2" xfId="107"/>
    <cellStyle name="Heading 3" xfId="108"/>
    <cellStyle name="Heading 4" xfId="109"/>
    <cellStyle name="Hyperlink 2" xfId="110"/>
    <cellStyle name="Input" xfId="111"/>
    <cellStyle name="Level0" xfId="112"/>
    <cellStyle name="Level0 10" xfId="113"/>
    <cellStyle name="Level0 2" xfId="114"/>
    <cellStyle name="Level0 2 2" xfId="115"/>
    <cellStyle name="Level0 3" xfId="116"/>
    <cellStyle name="Level0 3 2" xfId="117"/>
    <cellStyle name="Level0 4" xfId="118"/>
    <cellStyle name="Level0 4 2" xfId="119"/>
    <cellStyle name="Level0 5" xfId="120"/>
    <cellStyle name="Level0 6" xfId="121"/>
    <cellStyle name="Level0 7" xfId="122"/>
    <cellStyle name="Level0 7 2" xfId="123"/>
    <cellStyle name="Level0 7 3" xfId="124"/>
    <cellStyle name="Level0 8" xfId="125"/>
    <cellStyle name="Level0 8 2" xfId="126"/>
    <cellStyle name="Level0 8 3" xfId="127"/>
    <cellStyle name="Level0 9" xfId="128"/>
    <cellStyle name="Level0 9 2" xfId="129"/>
    <cellStyle name="Level0 9 3" xfId="130"/>
    <cellStyle name="Level0_Zvit rux-koshtiv 2010 Департамент " xfId="131"/>
    <cellStyle name="Level1" xfId="132"/>
    <cellStyle name="Level1 2" xfId="133"/>
    <cellStyle name="Level1-Numbers" xfId="134"/>
    <cellStyle name="Level1-Numbers 2" xfId="135"/>
    <cellStyle name="Level1-Numbers-Hide" xfId="136"/>
    <cellStyle name="Level2" xfId="137"/>
    <cellStyle name="Level2 2" xfId="138"/>
    <cellStyle name="Level2-Hide" xfId="139"/>
    <cellStyle name="Level2-Hide 2" xfId="140"/>
    <cellStyle name="Level2-Numbers" xfId="141"/>
    <cellStyle name="Level2-Numbers 2" xfId="142"/>
    <cellStyle name="Level2-Numbers-Hide" xfId="143"/>
    <cellStyle name="Level3" xfId="144"/>
    <cellStyle name="Level3 2" xfId="145"/>
    <cellStyle name="Level3 3" xfId="146"/>
    <cellStyle name="Level3_План департамент_2010_1207" xfId="147"/>
    <cellStyle name="Level3-Hide" xfId="148"/>
    <cellStyle name="Level3-Hide 2" xfId="149"/>
    <cellStyle name="Level3-Numbers" xfId="150"/>
    <cellStyle name="Level3-Numbers 2" xfId="151"/>
    <cellStyle name="Level3-Numbers 3" xfId="152"/>
    <cellStyle name="Level3-Numbers_План департамент_2010_1207" xfId="153"/>
    <cellStyle name="Level3-Numbers-Hide" xfId="154"/>
    <cellStyle name="Level4" xfId="155"/>
    <cellStyle name="Level4 2" xfId="156"/>
    <cellStyle name="Level4-Hide" xfId="157"/>
    <cellStyle name="Level4-Hide 2" xfId="158"/>
    <cellStyle name="Level4-Numbers" xfId="159"/>
    <cellStyle name="Level4-Numbers 2" xfId="160"/>
    <cellStyle name="Level4-Numbers-Hide" xfId="161"/>
    <cellStyle name="Level5" xfId="162"/>
    <cellStyle name="Level5 2" xfId="163"/>
    <cellStyle name="Level5-Hide" xfId="164"/>
    <cellStyle name="Level5-Hide 2" xfId="165"/>
    <cellStyle name="Level5-Numbers" xfId="166"/>
    <cellStyle name="Level5-Numbers 2" xfId="167"/>
    <cellStyle name="Level5-Numbers-Hide" xfId="168"/>
    <cellStyle name="Level6" xfId="169"/>
    <cellStyle name="Level6 2" xfId="170"/>
    <cellStyle name="Level6-Hide" xfId="171"/>
    <cellStyle name="Level6-Hide 2" xfId="172"/>
    <cellStyle name="Level6-Numbers" xfId="173"/>
    <cellStyle name="Level6-Numbers 2" xfId="174"/>
    <cellStyle name="Level7" xfId="175"/>
    <cellStyle name="Level7-Hide" xfId="176"/>
    <cellStyle name="Level7-Numbers" xfId="177"/>
    <cellStyle name="Linked Cell" xfId="178"/>
    <cellStyle name="Neutral" xfId="179"/>
    <cellStyle name="Normal 2" xfId="180"/>
    <cellStyle name="Normal_2005_03_15-Финансовый_БГ" xfId="181"/>
    <cellStyle name="Normal_GSE DCF_Model_31_07_09 final" xfId="182"/>
    <cellStyle name="Note" xfId="183"/>
    <cellStyle name="Number-Cells" xfId="184"/>
    <cellStyle name="Number-Cells-Column2" xfId="185"/>
    <cellStyle name="Number-Cells-Column5" xfId="186"/>
    <cellStyle name="Output" xfId="187"/>
    <cellStyle name="Row-Header" xfId="188"/>
    <cellStyle name="Row-Header 2" xfId="189"/>
    <cellStyle name="Title" xfId="190"/>
    <cellStyle name="Total" xfId="191"/>
    <cellStyle name="Warning Text" xfId="192"/>
    <cellStyle name="Акцент1 2" xfId="193"/>
    <cellStyle name="Акцент1 3" xfId="194"/>
    <cellStyle name="Акцент2 2" xfId="195"/>
    <cellStyle name="Акцент2 3" xfId="196"/>
    <cellStyle name="Акцент3 2" xfId="197"/>
    <cellStyle name="Акцент3 3" xfId="198"/>
    <cellStyle name="Акцент4 2" xfId="199"/>
    <cellStyle name="Акцент4 3" xfId="200"/>
    <cellStyle name="Акцент5 2" xfId="201"/>
    <cellStyle name="Акцент5 3" xfId="202"/>
    <cellStyle name="Акцент6 2" xfId="203"/>
    <cellStyle name="Акцент6 3" xfId="204"/>
    <cellStyle name="Ввод  2" xfId="205"/>
    <cellStyle name="Ввод  3" xfId="206"/>
    <cellStyle name="Вывод 2" xfId="207"/>
    <cellStyle name="Вывод 3" xfId="208"/>
    <cellStyle name="Вычисление 2" xfId="209"/>
    <cellStyle name="Вычисление 3" xfId="210"/>
    <cellStyle name="Денежный 2" xfId="211"/>
    <cellStyle name="Денежный 3" xfId="212"/>
    <cellStyle name="Заголовок 1 2" xfId="213"/>
    <cellStyle name="Заголовок 1 3" xfId="214"/>
    <cellStyle name="Заголовок 2 2" xfId="215"/>
    <cellStyle name="Заголовок 2 3" xfId="216"/>
    <cellStyle name="Заголовок 3 2" xfId="217"/>
    <cellStyle name="Заголовок 3 3" xfId="218"/>
    <cellStyle name="Заголовок 4 2" xfId="219"/>
    <cellStyle name="Заголовок 4 3" xfId="220"/>
    <cellStyle name="Итог 2" xfId="221"/>
    <cellStyle name="Итог 3" xfId="222"/>
    <cellStyle name="Контрольная ячейка 2" xfId="223"/>
    <cellStyle name="Контрольная ячейка 3" xfId="224"/>
    <cellStyle name="Название 2" xfId="225"/>
    <cellStyle name="Название 3" xfId="226"/>
    <cellStyle name="Нейтральный 2" xfId="227"/>
    <cellStyle name="Нейтральный 3" xfId="228"/>
    <cellStyle name="Обычный" xfId="0" builtinId="0"/>
    <cellStyle name="Обычный 10" xfId="229"/>
    <cellStyle name="Обычный 11" xfId="230"/>
    <cellStyle name="Обычный 12" xfId="231"/>
    <cellStyle name="Обычный 13" xfId="232"/>
    <cellStyle name="Обычный 14" xfId="233"/>
    <cellStyle name="Обычный 15" xfId="234"/>
    <cellStyle name="Обычный 16" xfId="235"/>
    <cellStyle name="Обычный 17" xfId="236"/>
    <cellStyle name="Обычный 18" xfId="237"/>
    <cellStyle name="Обычный 19" xfId="238"/>
    <cellStyle name="Обычный 2" xfId="239"/>
    <cellStyle name="Обычный 2 10" xfId="240"/>
    <cellStyle name="Обычный 2 11" xfId="241"/>
    <cellStyle name="Обычный 2 12" xfId="242"/>
    <cellStyle name="Обычный 2 13" xfId="243"/>
    <cellStyle name="Обычный 2 14" xfId="244"/>
    <cellStyle name="Обычный 2 15" xfId="245"/>
    <cellStyle name="Обычный 2 16" xfId="246"/>
    <cellStyle name="Обычный 2 2" xfId="247"/>
    <cellStyle name="Обычный 2 2 2" xfId="248"/>
    <cellStyle name="Обычный 2 2 3" xfId="249"/>
    <cellStyle name="Обычный 2 2_Расшифровка прочих" xfId="250"/>
    <cellStyle name="Обычный 2 3" xfId="251"/>
    <cellStyle name="Обычный 2 4" xfId="252"/>
    <cellStyle name="Обычный 2 5" xfId="253"/>
    <cellStyle name="Обычный 2 6" xfId="254"/>
    <cellStyle name="Обычный 2 7" xfId="255"/>
    <cellStyle name="Обычный 2 8" xfId="256"/>
    <cellStyle name="Обычный 2 9" xfId="257"/>
    <cellStyle name="Обычный 2_2604-2010" xfId="258"/>
    <cellStyle name="Обычный 20" xfId="356"/>
    <cellStyle name="Обычный 3" xfId="259"/>
    <cellStyle name="Обычный 3 10" xfId="260"/>
    <cellStyle name="Обычный 3 11" xfId="261"/>
    <cellStyle name="Обычный 3 12" xfId="262"/>
    <cellStyle name="Обычный 3 13" xfId="263"/>
    <cellStyle name="Обычный 3 14" xfId="264"/>
    <cellStyle name="Обычный 3 2" xfId="265"/>
    <cellStyle name="Обычный 3 3" xfId="266"/>
    <cellStyle name="Обычный 3 4" xfId="267"/>
    <cellStyle name="Обычный 3 5" xfId="268"/>
    <cellStyle name="Обычный 3 6" xfId="269"/>
    <cellStyle name="Обычный 3 7" xfId="270"/>
    <cellStyle name="Обычный 3 8" xfId="271"/>
    <cellStyle name="Обычный 3 9" xfId="272"/>
    <cellStyle name="Обычный 3_Дефицит_7 млрд_0608_бс" xfId="273"/>
    <cellStyle name="Обычный 4" xfId="274"/>
    <cellStyle name="Обычный 5" xfId="275"/>
    <cellStyle name="Обычный 5 2" xfId="276"/>
    <cellStyle name="Обычный 6" xfId="277"/>
    <cellStyle name="Обычный 6 2" xfId="278"/>
    <cellStyle name="Обычный 6 3" xfId="279"/>
    <cellStyle name="Обычный 6 4" xfId="280"/>
    <cellStyle name="Обычный 6_Дефицит_7 млрд_0608_бс" xfId="281"/>
    <cellStyle name="Обычный 7" xfId="282"/>
    <cellStyle name="Обычный 7 2" xfId="283"/>
    <cellStyle name="Обычный 8" xfId="284"/>
    <cellStyle name="Обычный 9" xfId="285"/>
    <cellStyle name="Обычный 9 2" xfId="286"/>
    <cellStyle name="Плохой 2" xfId="287"/>
    <cellStyle name="Плохой 3" xfId="288"/>
    <cellStyle name="Пояснение 2" xfId="289"/>
    <cellStyle name="Пояснение 3" xfId="290"/>
    <cellStyle name="Примечание 2" xfId="291"/>
    <cellStyle name="Примечание 3" xfId="292"/>
    <cellStyle name="Процентный 2" xfId="293"/>
    <cellStyle name="Процентный 2 10" xfId="294"/>
    <cellStyle name="Процентный 2 11" xfId="295"/>
    <cellStyle name="Процентный 2 12" xfId="296"/>
    <cellStyle name="Процентный 2 13" xfId="297"/>
    <cellStyle name="Процентный 2 14" xfId="298"/>
    <cellStyle name="Процентный 2 15" xfId="299"/>
    <cellStyle name="Процентный 2 16" xfId="300"/>
    <cellStyle name="Процентный 2 2" xfId="301"/>
    <cellStyle name="Процентный 2 3" xfId="302"/>
    <cellStyle name="Процентный 2 4" xfId="303"/>
    <cellStyle name="Процентный 2 5" xfId="304"/>
    <cellStyle name="Процентный 2 6" xfId="305"/>
    <cellStyle name="Процентный 2 7" xfId="306"/>
    <cellStyle name="Процентный 2 8" xfId="307"/>
    <cellStyle name="Процентный 2 9" xfId="308"/>
    <cellStyle name="Процентный 3" xfId="309"/>
    <cellStyle name="Процентный 4" xfId="310"/>
    <cellStyle name="Процентный 4 2" xfId="311"/>
    <cellStyle name="Связанная ячейка 2" xfId="312"/>
    <cellStyle name="Связанная ячейка 3" xfId="313"/>
    <cellStyle name="Стиль 1" xfId="314"/>
    <cellStyle name="Стиль 1 2" xfId="315"/>
    <cellStyle name="Стиль 1 3" xfId="316"/>
    <cellStyle name="Стиль 1 4" xfId="317"/>
    <cellStyle name="Стиль 1 5" xfId="318"/>
    <cellStyle name="Стиль 1 6" xfId="319"/>
    <cellStyle name="Стиль 1 7" xfId="320"/>
    <cellStyle name="Текст предупреждения 2" xfId="321"/>
    <cellStyle name="Текст предупреждения 3" xfId="322"/>
    <cellStyle name="Тысячи [0]_1.62" xfId="323"/>
    <cellStyle name="Тысячи_1.62" xfId="324"/>
    <cellStyle name="Финансовый" xfId="325" builtinId="3"/>
    <cellStyle name="Финансовый 2" xfId="326"/>
    <cellStyle name="Финансовый 2 10" xfId="327"/>
    <cellStyle name="Финансовый 2 11" xfId="328"/>
    <cellStyle name="Финансовый 2 12" xfId="329"/>
    <cellStyle name="Финансовый 2 13" xfId="330"/>
    <cellStyle name="Финансовый 2 14" xfId="331"/>
    <cellStyle name="Финансовый 2 15" xfId="332"/>
    <cellStyle name="Финансовый 2 16" xfId="333"/>
    <cellStyle name="Финансовый 2 17" xfId="334"/>
    <cellStyle name="Финансовый 2 2" xfId="335"/>
    <cellStyle name="Финансовый 2 3" xfId="336"/>
    <cellStyle name="Финансовый 2 4" xfId="337"/>
    <cellStyle name="Финансовый 2 5" xfId="338"/>
    <cellStyle name="Финансовый 2 6" xfId="339"/>
    <cellStyle name="Финансовый 2 7" xfId="340"/>
    <cellStyle name="Финансовый 2 8" xfId="341"/>
    <cellStyle name="Финансовый 2 9" xfId="342"/>
    <cellStyle name="Финансовый 3" xfId="343"/>
    <cellStyle name="Финансовый 3 2" xfId="344"/>
    <cellStyle name="Финансовый 4" xfId="345"/>
    <cellStyle name="Финансовый 4 2" xfId="346"/>
    <cellStyle name="Финансовый 4 3" xfId="347"/>
    <cellStyle name="Финансовый 5" xfId="348"/>
    <cellStyle name="Финансовый 6" xfId="349"/>
    <cellStyle name="Финансовый 7" xfId="350"/>
    <cellStyle name="Хороший 2" xfId="351"/>
    <cellStyle name="Хороший 3" xfId="352"/>
    <cellStyle name="числовой" xfId="353"/>
    <cellStyle name="Ю" xfId="354"/>
    <cellStyle name="Ю-FreeSet_10" xfId="3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externalLink" Target="externalLinks/externalLink18.xml"/><Relationship Id="rId39" Type="http://schemas.openxmlformats.org/officeDocument/2006/relationships/externalLink" Target="externalLinks/externalLink31.xml"/><Relationship Id="rId21" Type="http://schemas.openxmlformats.org/officeDocument/2006/relationships/externalLink" Target="externalLinks/externalLink13.xml"/><Relationship Id="rId34" Type="http://schemas.openxmlformats.org/officeDocument/2006/relationships/externalLink" Target="externalLinks/externalLink26.xml"/><Relationship Id="rId42" Type="http://schemas.openxmlformats.org/officeDocument/2006/relationships/externalLink" Target="externalLinks/externalLink34.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8.xml"/><Relationship Id="rId29" Type="http://schemas.openxmlformats.org/officeDocument/2006/relationships/externalLink" Target="externalLinks/externalLink2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externalLink" Target="externalLinks/externalLink16.xml"/><Relationship Id="rId32" Type="http://schemas.openxmlformats.org/officeDocument/2006/relationships/externalLink" Target="externalLinks/externalLink24.xml"/><Relationship Id="rId37" Type="http://schemas.openxmlformats.org/officeDocument/2006/relationships/externalLink" Target="externalLinks/externalLink29.xml"/><Relationship Id="rId40" Type="http://schemas.openxmlformats.org/officeDocument/2006/relationships/externalLink" Target="externalLinks/externalLink32.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externalLink" Target="externalLinks/externalLink20.xml"/><Relationship Id="rId36" Type="http://schemas.openxmlformats.org/officeDocument/2006/relationships/externalLink" Target="externalLinks/externalLink28.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31" Type="http://schemas.openxmlformats.org/officeDocument/2006/relationships/externalLink" Target="externalLinks/externalLink23.xml"/><Relationship Id="rId44" Type="http://schemas.openxmlformats.org/officeDocument/2006/relationships/externalLink" Target="externalLinks/externalLink36.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externalLink" Target="externalLinks/externalLink19.xml"/><Relationship Id="rId30" Type="http://schemas.openxmlformats.org/officeDocument/2006/relationships/externalLink" Target="externalLinks/externalLink22.xml"/><Relationship Id="rId35" Type="http://schemas.openxmlformats.org/officeDocument/2006/relationships/externalLink" Target="externalLinks/externalLink27.xml"/><Relationship Id="rId43" Type="http://schemas.openxmlformats.org/officeDocument/2006/relationships/externalLink" Target="externalLinks/externalLink35.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externalLink" Target="externalLinks/externalLink17.xml"/><Relationship Id="rId33" Type="http://schemas.openxmlformats.org/officeDocument/2006/relationships/externalLink" Target="externalLinks/externalLink25.xml"/><Relationship Id="rId38" Type="http://schemas.openxmlformats.org/officeDocument/2006/relationships/externalLink" Target="externalLinks/externalLink30.xml"/><Relationship Id="rId46" Type="http://schemas.openxmlformats.org/officeDocument/2006/relationships/styles" Target="styles.xml"/><Relationship Id="rId20" Type="http://schemas.openxmlformats.org/officeDocument/2006/relationships/externalLink" Target="externalLinks/externalLink12.xml"/><Relationship Id="rId41" Type="http://schemas.openxmlformats.org/officeDocument/2006/relationships/externalLink" Target="externalLinks/externalLink3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bank.gov.ua/WORK/S2/VICTOR/&#1042;&#1042;&#1055;/PIB.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bank.gov.ua/&#1052;&#1086;&#1080;%20&#1076;&#1086;&#1082;&#1091;&#1084;&#1077;&#1085;&#1090;&#1099;/Sergey/&#1055;&#1088;&#1086;&#1075;&#1085;&#1086;&#1079;/&#1056;&#1072;&#1073;&#1086;&#1095;&#1080;&#1077;%20&#1090;&#1072;&#1073;&#1083;&#1080;&#1094;&#1099;/new/zvedena1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72rc2j\vera\DOCUME~1\Chirich\LOCALS~1\Temp\Rar$DI00.938\Dept\Plan\Exchange\!_Plan-2006\&#1042;&#1040;&#1058;%20&#1048;&#1074;&#1072;&#1085;&#1086;%20&#1092;&#1088;&#1072;&#1085;&#1082;&#1080;&#1074;&#1089;&#1100;&#1082;&#1075;&#1072;&#1079;\Dodatok1%2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72rc2j\vera\&#1052;&#1086;&#1080;%20&#1076;&#1086;&#1082;&#1091;&#1084;&#1077;&#1085;&#1090;&#1099;\Plan-2006_kons_rabota\Dept\Plan\Exchange\_________________________Plan_ZP\!_&#1055;&#1077;&#1095;&#1072;&#1090;&#1100;\&#1052;&#1058;&#1056;%20&#1074;&#1089;&#1077;%20-%20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72rc2j\vera\Dept\Plan\Exchange\!_Plan-2006\&#1042;&#1040;&#1058;%20&#1048;&#1074;&#1072;&#1085;&#1086;%20&#1092;&#1088;&#1072;&#1085;&#1082;&#1080;&#1074;&#1089;&#1100;&#1082;&#1075;&#1072;&#1079;\Dodatok1%2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Ariadna/Sum_pok.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Nechiporenko\2007&#1053;&#1054;&#1042;\DOCUME~1\Chirich\LOCALS~1\Temp\Dept\Plan\Exchange\_________________________Plan_ZP\!_&#1055;&#1077;&#1095;&#1072;&#1090;&#1100;\&#1052;&#1058;&#1056;%20&#1074;&#1089;&#1077;%20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R:\&#1052;&#1086;&#1080;%20&#1076;&#1086;&#1082;&#1091;&#1084;&#1077;&#1085;&#1090;&#1099;\Plan-2006_kons_rabota\Dept\Plan\Exchange\_________________________Plan_ZP\!_&#1055;&#1077;&#1095;&#1072;&#1090;&#1100;\&#1052;&#1058;&#1056;%20&#1074;&#1089;&#1077;%20-%205.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R:\Dept\Plan\Exchange\!_Plan-2006\&#1042;&#1040;&#1058;%20&#1048;&#1074;&#1072;&#1085;&#1086;%20&#1092;&#1088;&#1072;&#1085;&#1082;&#1080;&#1074;&#1089;&#1100;&#1082;&#1075;&#1072;&#1079;\Dodatok1%20.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R:\DOCUME~1\Chirich\LOCALS~1\Temp\Dept\Plan\Exchange\_________________________Plan_ZP\!_&#1055;&#1077;&#1095;&#1072;&#1090;&#1100;\&#1052;&#1058;&#1056;%20&#1074;&#1089;&#1077;%20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R:\Dept\Plan\Exchange\!_Plan-2006\VAT%20Sevastop\Dept\Plan\Exchange\_________________________Plan_ZP\!_&#1055;&#1077;&#1095;&#1072;&#1090;&#1100;\&#1052;&#1058;&#1056;%20&#1074;&#1089;&#1077;%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ank.gov.ua/New_monitoring/Monit_xls/M_2002/M_06_02/Monthly/10_October/1Aug2001/GDP/realgdp/LENA/BGVN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R:\Dept\Plan\Exchange\_________________________Plan_ZP\!_&#1055;&#1077;&#1095;&#1072;&#1090;&#1100;\&#1052;&#1058;&#1056;%20&#1074;&#1089;&#1077;%202.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Kredo\work\Dept\Plan\Exchange\_________________________Plan_ZP\!_&#1055;&#1077;&#1095;&#1072;&#1090;&#1100;\&#1052;&#1058;&#1056;%20&#1074;&#1089;&#1077;%20-%205.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72rc2j\vera\Dept\Plan\Exchange\!_Plan-2006\VAT%20Sevastop\Dept\Plan\Exchange\_________________________Plan_ZP\!_&#1055;&#1077;&#1095;&#1072;&#1090;&#1100;\&#1052;&#1058;&#1056;%20&#1074;&#1089;&#1077;%20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72rc2j\vera\DOCUME~1\Chirich\LOCALS~1\Temp\DOCUME~1\VOYTOV~1\LOCALS~1\Temp\Rar$DI00.867\Planning%20System%20Project\consolidation%20hq%20formatted.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72rc2j\vera\DOCUME~1\Chirich\LOCALS~1\Temp\Dept\Plan\Exchange\_________________________Plan_ZP\!_&#1055;&#1077;&#1095;&#1072;&#1090;&#1100;\&#1052;&#1058;&#1056;%20&#1074;&#1089;&#1077;%20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72rc2j\vera\Documents%20and%20Settings\SUDNIKOVA\Local%20Settings\Temporary%20Internet%20Files\Content.IE5\C5MFSXEF\Subv2006\Rich%20Roz%202006.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Main\main1\DOCUME~1\Chirich\LOCALS~1\Temp\Dept\Plan\Exchange\_________________________Plan_ZP\!_&#1055;&#1077;&#1095;&#1072;&#1090;&#1100;\&#1052;&#1058;&#1056;%20&#1074;&#1089;&#1077;%20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72rc2j\vera\Documents%20and%20Settings\andreyevskaya\&#1052;&#1086;&#1080;%20&#1076;&#1086;&#1082;&#1091;&#1084;&#1077;&#1085;&#1090;&#1099;\OLGA\&#1056;&#1045;&#1040;&#1051;&#1048;&#1047;&#1040;&#1062;&#1048;&#1071;_2006\2006_REALIZ_&#1058;&#1045;(&#1090;&#1088;&#1072;&#1074;&#1077;&#1085;&#1100;).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www.bank.gov.ua/S_N_A/1July2001/GDP/realgdp/LENA/BGVN1.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R:\DOCUME~1\Chirich\LOCALS~1\Temp\Rar$DI00.938\Dept\Plan\Exchange\!_Plan-2006\&#1042;&#1040;&#1058;%20&#1048;&#1074;&#1072;&#1085;&#1086;%20&#1092;&#1088;&#1072;&#1085;&#1082;&#1080;&#1074;&#1089;&#1100;&#1082;&#1075;&#1072;&#1079;\Dodatok1%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File1\aaaa\2007%20finplan\DOCUME~1\SINKEV~1\LOCALS~1\Temp\Rar$DI00.781\Dept\Plan\Exchange\_________________________Plan_ZP\!_&#1055;&#1077;&#1095;&#1072;&#1090;&#1100;\&#1052;&#1058;&#1056;%20&#1074;&#1089;&#1077;%20-%205.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72rc2j\vera\&#1052;&#1086;&#1080;%20&#1076;&#1086;&#1082;&#1091;&#1084;&#1077;&#1085;&#1090;&#1099;\Plan-2006_kons_rabota\Dept\FinPlan-Economy\Planning%20System%20Project\consolidation%20hq%20formatted.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R:\DOCUME~1\SINKEV~1\LOCALS~1\Temp\Rar$DI00.781\Dept\FinPlan-Economy\Planning%20System%20Project\consolidation%20hq%20formatted.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Nechiporenko\2007&#1053;&#1054;&#1042;\DOCUME~1\Chirich\LOCALS~1\Temp\DOCUME~1\VOYTOV~1\LOCALS~1\Temp\Rar$DI00.867\Planning%20System%20Project\consolidation%20hq%20formatted.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Dept/FinPlan-Economy/Planning%20System%20Project/consolidation%20hq%20formatted.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S:\Dept\FinPlan-Economy\Planning%20System%20Project\consolidation%20hq%20formatted.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Main\MAIN1\Dept\FinPlan-Economy\Planning%20System%20Project\consolidation%20hq%20formatted.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72rc2j\vera\Documents%20and%20Settings\likhachov\Local%20Settings\Temporary%20Internet%20Files\Content.IE5\RY4RBH0P\2006_REALIZ_&#1058;&#1045;(&#1083;&#1102;&#1090;&#1080;&#1081;20%2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72rc2j\vera\FinanceUTG\finek2008\&#1043;&#1088;&#1091;&#1076;&#1077;&#1085;&#1100;%20(&#1086;&#1095;&#1080;&#1082;)\DOCUME~1\SINKEV~1\LOCALS~1\Temp\Rar$DI00.781\Dept\Plan\Exchange\_________________________Plan_ZP\!_&#1055;&#1077;&#1095;&#1072;&#1090;&#1100;\&#1052;&#1058;&#1056;%20&#1074;&#1089;&#1077;%20-%2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72rc2j\vera\FinanceUTG\finek2008\&#1043;&#1088;&#1091;&#1076;&#1077;&#1085;&#1100;%20(&#1086;&#1095;&#1080;&#1082;)\DOCUME~1\SINKEV~1\LOCALS~1\Temp\Rar$DI00.781\Dept\FinPlan-Economy\Planning%20System%20Project\consolidation%20hq%20formatt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1052;&#1086;&#1080;%20&#1076;&#1086;&#1082;&#1091;&#1084;&#1077;&#1085;&#1090;&#1099;\Plan-2006_kons_rabota\Dept\FinPlan-Economy\Planning%20System%20Project\consolidation%20hq%20formatte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Kredo\work\Dept\FinPlan-Economy\Planning%20System%20Project\consolidation%20hq%20formatte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R:\DOCUME~1\Chirich\LOCALS~1\Temp\DOCUME~1\VOYTOV~1\LOCALS~1\Temp\Rar$DI00.867\Planning%20System%20Project\consolidation%20hq%20formatted.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echiporenko\2007&#1053;&#1054;&#1042;\Dept\Plan\Exchange\!_Plan-2006\VAT%20Sevastop\Dept\Plan\Exchange\_________________________Plan_ZP\!_&#1055;&#1077;&#1095;&#1072;&#1090;&#1100;\&#1052;&#1058;&#1056;%20&#1074;&#1089;&#1077;%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sheetName val="Real GDP &amp; Real IP (u)"/>
      <sheetName val="Real GDP &amp; Real IP (e)"/>
      <sheetName val="GDP_gr"/>
      <sheetName val="Светлые"/>
      <sheetName val="адмін (2)"/>
      <sheetName val="Лист 1"/>
      <sheetName val="Real_GDP_&amp;_Real_IP_(u)"/>
      <sheetName val="Real_GDP_&amp;_Real_IP_(e)"/>
    </sheetNames>
    <sheetDataSet>
      <sheetData sheetId="0"/>
      <sheetData sheetId="1"/>
      <sheetData sheetId="2"/>
      <sheetData sheetId="3"/>
      <sheetData sheetId="4" refreshError="1"/>
      <sheetData sheetId="5" refreshError="1"/>
      <sheetData sheetId="6" refreshError="1"/>
      <sheetData sheetId="7"/>
      <sheetData sheetId="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ведена таб"/>
      <sheetName val="попер_роз"/>
      <sheetName val="попер_роз (4)"/>
      <sheetName val="звед_оптим (2)"/>
      <sheetName val="звед_баз(3)_СА"/>
      <sheetName val="звед_опт(3)_ca"/>
      <sheetName val="звед_баз(4)"/>
      <sheetName val="звед_опт(4)"/>
      <sheetName val="МТР Газ України"/>
      <sheetName val="зведена_таб"/>
      <sheetName val="попер_роз_(4)"/>
      <sheetName val="звед_оптим_(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sheetData sheetId="1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sheetName val="1  поясн"/>
      <sheetName val="Вир_пок (2)"/>
      <sheetName val="Вир_пок"/>
      <sheetName val="3  Ф2"/>
      <sheetName val="4  04_05"/>
      <sheetName val="4а доходи"/>
      <sheetName val="4б Собівартість (транспортув)"/>
      <sheetName val="4б Собівартість (постач)"/>
      <sheetName val="4б Собівартість (скрапл. газ)"/>
      <sheetName val="5  Сб_Адм_Зб"/>
      <sheetName val="6  Інші доходи"/>
      <sheetName val="7  Інші витрати"/>
      <sheetName val="8  Кошт_вд_04"/>
      <sheetName val="9  Кошт_вд_05"/>
      <sheetName val="10  Кошт_вд_06"/>
      <sheetName val="10  Кошт_вд_06 _1_"/>
      <sheetName val="10  Кошт_вд_06 _2_"/>
      <sheetName val="10  Кошт_вд_06 _3_"/>
      <sheetName val="10  Кошт_вд_06 _4_"/>
      <sheetName val="11  Ф1"/>
      <sheetName val="12_Рух_кошт_непр"/>
      <sheetName val="13  95 р"/>
      <sheetName val="14 Коефіцієнтний аналіз"/>
      <sheetName val="15 Рух коштів"/>
      <sheetName val="16 Кап_вкл"/>
      <sheetName val="17 Фін_інв"/>
      <sheetName val="18 Подат"/>
      <sheetName val="19 МТР"/>
      <sheetName val="20 Внутр оборот"/>
      <sheetName val="1__поясн"/>
      <sheetName val="Вир_пок_(2)"/>
      <sheetName val="3__Ф2"/>
      <sheetName val="4__04_05"/>
      <sheetName val="4а_доходи"/>
      <sheetName val="4б_Собівартість_(транспортув)"/>
      <sheetName val="4б_Собівартість_(постач)"/>
      <sheetName val="4б_Собівартість_(скрапл__газ)"/>
      <sheetName val="5__Сб_Адм_Зб"/>
      <sheetName val="6__Інші_доходи"/>
      <sheetName val="7__Інші_витрати"/>
      <sheetName val="8__Кошт_вд_04"/>
      <sheetName val="9__Кошт_вд_05"/>
      <sheetName val="10__Кошт_вд_06"/>
      <sheetName val="10__Кошт_вд_06__1_"/>
      <sheetName val="10__Кошт_вд_06__2_"/>
      <sheetName val="10__Кошт_вд_06__3_"/>
      <sheetName val="10__Кошт_вд_06__4_"/>
      <sheetName val="11__Ф1"/>
      <sheetName val="13__95_р"/>
      <sheetName val="14_Коефіцієнтний_аналіз"/>
      <sheetName val="15_Рух_коштів"/>
      <sheetName val="16_Кап_вкл"/>
      <sheetName val="17_Фін_інв"/>
      <sheetName val="18_Подат"/>
      <sheetName val="19_МТР"/>
      <sheetName val="20_Внутр_оборо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зом"/>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sheetName val="1  поясн"/>
      <sheetName val="Вир_пок (2)"/>
      <sheetName val="Вир_пок"/>
      <sheetName val="3  Ф2"/>
      <sheetName val="4  04_05"/>
      <sheetName val="4а доходи"/>
      <sheetName val="4б Собівартість (транспортув)"/>
      <sheetName val="4б Собівартість (постач)"/>
      <sheetName val="4б Собівартість (скрапл. газ)"/>
      <sheetName val="5  Сб_Адм_Зб"/>
      <sheetName val="6  Інші доходи"/>
      <sheetName val="7  Інші витрати"/>
      <sheetName val="8  Кошт_вд_04"/>
      <sheetName val="9  Кошт_вд_05"/>
      <sheetName val="10  Кошт_вд_06"/>
      <sheetName val="10  Кошт_вд_06 _1_"/>
      <sheetName val="10  Кошт_вд_06 _2_"/>
      <sheetName val="10  Кошт_вд_06 _3_"/>
      <sheetName val="10  Кошт_вд_06 _4_"/>
      <sheetName val="11  Ф1"/>
      <sheetName val="12_Рух_кошт_непр"/>
      <sheetName val="13  95 р"/>
      <sheetName val="14 Коефіцієнтний аналіз"/>
      <sheetName val="15 Рух коштів"/>
      <sheetName val="16 Кап_вкл"/>
      <sheetName val="17 Фін_інв"/>
      <sheetName val="18 Подат"/>
      <sheetName val="19 МТР"/>
      <sheetName val="20 Внутр оборот"/>
      <sheetName val="МТР Газ України"/>
      <sheetName val="1__поясн"/>
      <sheetName val="Вир_пок_(2)"/>
      <sheetName val="3__Ф2"/>
      <sheetName val="4__04_05"/>
      <sheetName val="4а_доходи"/>
      <sheetName val="4б_Собівартість_(транспортув)"/>
      <sheetName val="4б_Собівартість_(постач)"/>
      <sheetName val="4б_Собівартість_(скрапл__газ)"/>
      <sheetName val="5__Сб_Адм_Зб"/>
      <sheetName val="6__Інші_доходи"/>
      <sheetName val="7__Інші_витрати"/>
      <sheetName val="8__Кошт_вд_04"/>
      <sheetName val="9__Кошт_вд_05"/>
      <sheetName val="10__Кошт_вд_06"/>
      <sheetName val="10__Кошт_вд_06__1_"/>
      <sheetName val="10__Кошт_вд_06__2_"/>
      <sheetName val="10__Кошт_вд_06__3_"/>
      <sheetName val="10__Кошт_вд_06__4_"/>
      <sheetName val="11__Ф1"/>
      <sheetName val="13__95_р"/>
      <sheetName val="14_Коефіцієнтний_аналіз"/>
      <sheetName val="15_Рух_коштів"/>
      <sheetName val="16_Кап_вкл"/>
      <sheetName val="17_Фін_інв"/>
      <sheetName val="18_Подат"/>
      <sheetName val="19_МТР"/>
      <sheetName val="20_Внутр_оборо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Ini"/>
      <sheetName val="Ëčńň1"/>
      <sheetName val="Sum_pok"/>
      <sheetName val="#REF!"/>
      <sheetName val="Sum_pok.xls"/>
      <sheetName val="січ-лют."/>
      <sheetName val="430 сыч-лютий"/>
      <sheetName val="бер"/>
      <sheetName val="430 бер"/>
      <sheetName val="січ-бер"/>
      <sheetName val="430 сыч-бер"/>
      <sheetName val="7  Інші витрати"/>
      <sheetName val="ОСВ МСФЗ"/>
    </sheetNames>
    <definedNames>
      <definedName name="ShowFil"/>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Газ України"/>
      <sheetName val="Лист1"/>
      <sheetName val="МТР все 2"/>
      <sheetName val="Правила ДДС"/>
    </sheetNames>
    <sheetDataSet>
      <sheetData sheetId="0" refreshError="1"/>
      <sheetData sheetId="1" refreshError="1"/>
      <sheetData sheetId="2" refreshError="1"/>
      <sheetData sheetId="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зом"/>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s>
    <sheetDataSet>
      <sheetData sheetId="0"/>
      <sheetData sheetId="1"/>
      <sheetData sheetId="2"/>
      <sheetData sheetId="3"/>
      <sheetData sheetId="4"/>
      <sheetData sheetId="5"/>
      <sheetData sheetId="6"/>
      <sheetData sheetId="7"/>
      <sheetData sheetId="8"/>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sheetName val="1  поясн"/>
      <sheetName val="Вир_пок (2)"/>
      <sheetName val="Вир_пок"/>
      <sheetName val="3  Ф2"/>
      <sheetName val="4  04_05"/>
      <sheetName val="4а доходи"/>
      <sheetName val="4б Собівартість (транспортув)"/>
      <sheetName val="4б Собівартість (постач)"/>
      <sheetName val="4б Собівартість (скрапл. газ)"/>
      <sheetName val="5  Сб_Адм_Зб"/>
      <sheetName val="6  Інші доходи"/>
      <sheetName val="7  Інші витрати"/>
      <sheetName val="8  Кошт_вд_04"/>
      <sheetName val="9  Кошт_вд_05"/>
      <sheetName val="10  Кошт_вд_06"/>
      <sheetName val="10  Кошт_вд_06 _1_"/>
      <sheetName val="10  Кошт_вд_06 _2_"/>
      <sheetName val="10  Кошт_вд_06 _3_"/>
      <sheetName val="10  Кошт_вд_06 _4_"/>
      <sheetName val="11  Ф1"/>
      <sheetName val="12_Рух_кошт_непр"/>
      <sheetName val="13  95 р"/>
      <sheetName val="14 Коефіцієнтний аналіз"/>
      <sheetName val="15 Рух коштів"/>
      <sheetName val="16 Кап_вкл"/>
      <sheetName val="17 Фін_інв"/>
      <sheetName val="18 Подат"/>
      <sheetName val="19 МТР"/>
      <sheetName val="20 Внутр оборот"/>
      <sheetName val="1__поясн"/>
      <sheetName val="Вир_пок_(2)"/>
      <sheetName val="3__Ф2"/>
      <sheetName val="4__04_05"/>
      <sheetName val="4а_доходи"/>
      <sheetName val="4б_Собівартість_(транспортув)"/>
      <sheetName val="4б_Собівартість_(постач)"/>
      <sheetName val="4б_Собівартість_(скрапл__газ)"/>
      <sheetName val="5__Сб_Адм_Зб"/>
      <sheetName val="6__Інші_доходи"/>
      <sheetName val="7__Інші_витрати"/>
      <sheetName val="8__Кошт_вд_04"/>
      <sheetName val="9__Кошт_вд_05"/>
      <sheetName val="10__Кошт_вд_06"/>
      <sheetName val="10__Кошт_вд_06__1_"/>
      <sheetName val="10__Кошт_вд_06__2_"/>
      <sheetName val="10__Кошт_вд_06__3_"/>
      <sheetName val="10__Кошт_вд_06__4_"/>
      <sheetName val="11__Ф1"/>
      <sheetName val="13__95_р"/>
      <sheetName val="14_Коефіцієнтний_аналіз"/>
      <sheetName val="15_Рух_коштів"/>
      <sheetName val="16_Кап_вкл"/>
      <sheetName val="17_Фін_інв"/>
      <sheetName val="18_Подат"/>
      <sheetName val="19_МТР"/>
      <sheetName val="20_Внутр_оборот"/>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Газ України"/>
    </sheetNames>
    <sheetDataSet>
      <sheetData sheetId="0"/>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Газ України"/>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3"/>
      <sheetName val="GDP"/>
    </sheetNames>
    <sheetDataSet>
      <sheetData sheetId="0" refreshError="1">
        <row r="1">
          <cell r="D1" t="str">
            <v>Баланс грошових доходiв i витрат населення Украјни у</v>
          </cell>
          <cell r="K1" t="str">
            <v>GOD</v>
          </cell>
        </row>
        <row r="2">
          <cell r="K2">
            <v>1993</v>
          </cell>
          <cell r="L2" t="str">
            <v>роцi</v>
          </cell>
        </row>
        <row r="3">
          <cell r="N3" t="str">
            <v>(млрд.крб)</v>
          </cell>
        </row>
        <row r="5">
          <cell r="A5" t="str">
            <v>А. ГРОШОВI ДОХОДИ</v>
          </cell>
        </row>
        <row r="6">
          <cell r="A6" t="str">
            <v>1.Заробiтна плата</v>
          </cell>
        </row>
        <row r="7">
          <cell r="A7" t="str">
            <v>2.Оплата працi робiтникiв</v>
          </cell>
        </row>
        <row r="8">
          <cell r="A8" t="str">
            <v xml:space="preserve">  кооперативiв</v>
          </cell>
        </row>
        <row r="9">
          <cell r="A9" t="str">
            <v>3.Доходи робiтникiв та служ-</v>
          </cell>
        </row>
        <row r="10">
          <cell r="A10" t="str">
            <v xml:space="preserve">  бовцiв вiд пiдприїмств та</v>
          </cell>
        </row>
        <row r="11">
          <cell r="A11" t="str">
            <v xml:space="preserve">  органiзацiй крiм зар.плати</v>
          </cell>
        </row>
        <row r="12">
          <cell r="A12" t="str">
            <v xml:space="preserve">4.Грошовi доходи вiд   </v>
          </cell>
        </row>
        <row r="13">
          <cell r="A13" t="str">
            <v xml:space="preserve">  колгоспiв            </v>
          </cell>
        </row>
        <row r="14">
          <cell r="A14" t="str">
            <v>5.Надходження вiд продажу</v>
          </cell>
        </row>
        <row r="15">
          <cell r="A15" t="str">
            <v xml:space="preserve">  продуктiв сiльсьгого госп.</v>
          </cell>
        </row>
        <row r="16">
          <cell r="A16" t="str">
            <v>Всього трудових доходiв</v>
          </cell>
        </row>
        <row r="17">
          <cell r="A17" t="str">
            <v>(рядки 1+2+3+4+5)</v>
          </cell>
        </row>
        <row r="18">
          <cell r="A18" t="str">
            <v>6.Пенсiј, допомоги,стипендiј</v>
          </cell>
        </row>
        <row r="19">
          <cell r="A19" t="str">
            <v xml:space="preserve">  та iншi надходження</v>
          </cell>
        </row>
        <row r="20">
          <cell r="A20" t="str">
            <v xml:space="preserve">     в тому числi:</v>
          </cell>
        </row>
        <row r="21">
          <cell r="A21" t="str">
            <v xml:space="preserve"> пенсiј, допомоги, стипендiј</v>
          </cell>
        </row>
        <row r="22">
          <cell r="A22" t="str">
            <v>Баланс</v>
          </cell>
        </row>
        <row r="23">
          <cell r="A23" t="str">
            <v>Б.ВИТРАТИ ТА ЗАОЩАДЖЕННЯ</v>
          </cell>
        </row>
        <row r="24">
          <cell r="A24" t="str">
            <v>1.Покупка товарiв та оплата</v>
          </cell>
        </row>
        <row r="25">
          <cell r="A25" t="str">
            <v xml:space="preserve">  послуг</v>
          </cell>
        </row>
        <row r="26">
          <cell r="A26" t="str">
            <v xml:space="preserve">    в тому числi:</v>
          </cell>
        </row>
        <row r="27">
          <cell r="A27" t="str">
            <v xml:space="preserve"> покупка товарiв       </v>
          </cell>
        </row>
        <row r="28">
          <cell r="A28" t="str">
            <v xml:space="preserve"> оплата послуг         </v>
          </cell>
        </row>
        <row r="29">
          <cell r="A29" t="str">
            <v>2.Обов'язковi платежi та</v>
          </cell>
        </row>
        <row r="30">
          <cell r="A30" t="str">
            <v xml:space="preserve">  добровiльнi внески</v>
          </cell>
        </row>
        <row r="31">
          <cell r="A31" t="str">
            <v xml:space="preserve">       iз них:</v>
          </cell>
        </row>
        <row r="32">
          <cell r="A32" t="str">
            <v xml:space="preserve"> прибутковий податок з </v>
          </cell>
        </row>
        <row r="33">
          <cell r="A33" t="str">
            <v xml:space="preserve"> населення             </v>
          </cell>
        </row>
        <row r="34">
          <cell r="A34" t="str">
            <v>3.Прирiст вкладiв,придбання</v>
          </cell>
        </row>
        <row r="35">
          <cell r="A35" t="str">
            <v xml:space="preserve">  облiгацiй Державној внутр.</v>
          </cell>
        </row>
        <row r="36">
          <cell r="A36" t="str">
            <v xml:space="preserve">  позики,iнш.цiнних паперiв  </v>
          </cell>
        </row>
        <row r="37">
          <cell r="A37" t="str">
            <v>Всього</v>
          </cell>
        </row>
        <row r="38">
          <cell r="A38" t="str">
            <v xml:space="preserve">В. Перевищення доходiв над </v>
          </cell>
        </row>
        <row r="39">
          <cell r="A39" t="str">
            <v xml:space="preserve">   витратами</v>
          </cell>
        </row>
        <row r="40">
          <cell r="A40" t="str">
            <v>Баланс</v>
          </cell>
        </row>
        <row r="41">
          <cell r="A41" t="str">
            <v>_x000C_</v>
          </cell>
        </row>
        <row r="46">
          <cell r="A46" t="str">
            <v>А. ГРОШОВI ДОХОДИ</v>
          </cell>
        </row>
        <row r="47">
          <cell r="A47" t="str">
            <v>1.Заробiтна плата</v>
          </cell>
        </row>
        <row r="48">
          <cell r="A48" t="str">
            <v>2.Оплата працi робiтникiв</v>
          </cell>
        </row>
        <row r="49">
          <cell r="A49" t="str">
            <v xml:space="preserve">  кооперативiв</v>
          </cell>
        </row>
        <row r="50">
          <cell r="A50" t="str">
            <v>3.Доходи робiтникiв та служ-</v>
          </cell>
        </row>
        <row r="51">
          <cell r="A51" t="str">
            <v xml:space="preserve">  бовцiв вiд пiдприїмств та</v>
          </cell>
        </row>
        <row r="52">
          <cell r="A52" t="str">
            <v xml:space="preserve">  органiзацiй крiм зар.плати</v>
          </cell>
        </row>
        <row r="53">
          <cell r="A53" t="str">
            <v xml:space="preserve">4.Грошовi доходи вiд   </v>
          </cell>
        </row>
        <row r="54">
          <cell r="A54" t="str">
            <v xml:space="preserve">  колгоспiв            </v>
          </cell>
        </row>
        <row r="55">
          <cell r="A55" t="str">
            <v>5.Надходження вiд продажу</v>
          </cell>
        </row>
        <row r="56">
          <cell r="A56" t="str">
            <v xml:space="preserve">  продуктiв сiльсьгого госп.</v>
          </cell>
        </row>
        <row r="57">
          <cell r="A57" t="str">
            <v>Всього трудових доходiв</v>
          </cell>
        </row>
        <row r="58">
          <cell r="A58" t="str">
            <v>(рядки 1+2+3+4+5)</v>
          </cell>
        </row>
        <row r="59">
          <cell r="A59" t="str">
            <v>6.Пенсiј, допомоги,стипендiј</v>
          </cell>
        </row>
        <row r="60">
          <cell r="A60" t="str">
            <v xml:space="preserve">  та iншi надходження</v>
          </cell>
        </row>
        <row r="61">
          <cell r="A61" t="str">
            <v xml:space="preserve">     в тому числi:</v>
          </cell>
        </row>
        <row r="62">
          <cell r="A62" t="str">
            <v xml:space="preserve"> пенсiј, допомоги, стипендiј</v>
          </cell>
        </row>
        <row r="63">
          <cell r="A63" t="str">
            <v>Баланс</v>
          </cell>
        </row>
        <row r="64">
          <cell r="A64" t="str">
            <v>Б.ВИТРАТИ ТА ЗАОЩАДЖЕННЯ</v>
          </cell>
        </row>
        <row r="65">
          <cell r="A65" t="str">
            <v>1.Покупка товарiв та оплата</v>
          </cell>
        </row>
        <row r="66">
          <cell r="A66" t="str">
            <v xml:space="preserve">  послуг</v>
          </cell>
        </row>
        <row r="67">
          <cell r="A67" t="str">
            <v xml:space="preserve">    в тому числi:</v>
          </cell>
        </row>
        <row r="68">
          <cell r="A68" t="str">
            <v xml:space="preserve"> покупка товарiв       </v>
          </cell>
        </row>
        <row r="69">
          <cell r="A69" t="str">
            <v xml:space="preserve"> оплата послуг         </v>
          </cell>
        </row>
        <row r="70">
          <cell r="A70" t="str">
            <v>2.Обов'язковi платежi та</v>
          </cell>
        </row>
        <row r="71">
          <cell r="A71" t="str">
            <v xml:space="preserve">  добровiльнi внески</v>
          </cell>
        </row>
        <row r="72">
          <cell r="A72" t="str">
            <v xml:space="preserve">       iз них:</v>
          </cell>
        </row>
        <row r="73">
          <cell r="A73" t="str">
            <v xml:space="preserve"> прибутковий податок з </v>
          </cell>
        </row>
        <row r="74">
          <cell r="A74" t="str">
            <v xml:space="preserve"> населення             </v>
          </cell>
        </row>
        <row r="75">
          <cell r="A75" t="str">
            <v>3.Прирiст вкладiв,придбання</v>
          </cell>
        </row>
        <row r="76">
          <cell r="A76" t="str">
            <v xml:space="preserve">  облiгацiй Державној внутр.</v>
          </cell>
        </row>
        <row r="77">
          <cell r="A77" t="str">
            <v xml:space="preserve">  позики,iнш.цiнних паперiв  </v>
          </cell>
        </row>
        <row r="78">
          <cell r="A78" t="str">
            <v>Всього</v>
          </cell>
        </row>
        <row r="79">
          <cell r="A79" t="str">
            <v xml:space="preserve">В. Перевищення доходiв над </v>
          </cell>
        </row>
        <row r="80">
          <cell r="A80" t="str">
            <v xml:space="preserve">   витратами</v>
          </cell>
        </row>
        <row r="81">
          <cell r="A81" t="str">
            <v>Баланс</v>
          </cell>
        </row>
        <row r="82">
          <cell r="A82" t="str">
            <v xml:space="preserve">        Довiдково: чисельнiсть населення в</v>
          </cell>
        </row>
        <row r="83">
          <cell r="A83" t="str">
            <v>_x000C_</v>
          </cell>
        </row>
        <row r="88">
          <cell r="A88" t="str">
            <v>А. ГРОШОВI ДОХОДИ</v>
          </cell>
        </row>
        <row r="89">
          <cell r="A89" t="str">
            <v>1.Заробiтна плата</v>
          </cell>
        </row>
        <row r="90">
          <cell r="A90" t="str">
            <v>2.Оплата працi робiтникiв</v>
          </cell>
        </row>
        <row r="91">
          <cell r="A91" t="str">
            <v xml:space="preserve">  кооперативiв</v>
          </cell>
        </row>
        <row r="92">
          <cell r="A92" t="str">
            <v>3.Доходи робiтникiв та служ-</v>
          </cell>
        </row>
        <row r="93">
          <cell r="A93" t="str">
            <v xml:space="preserve">  бовцiв вiд пiдприїмств та</v>
          </cell>
        </row>
        <row r="94">
          <cell r="A94" t="str">
            <v xml:space="preserve">  органiзацiй крiм зар.плати</v>
          </cell>
        </row>
        <row r="95">
          <cell r="A95" t="str">
            <v xml:space="preserve">4.Грошовi доходи вiд   </v>
          </cell>
        </row>
        <row r="96">
          <cell r="A96" t="str">
            <v xml:space="preserve">  колгоспiв            </v>
          </cell>
        </row>
        <row r="97">
          <cell r="A97" t="str">
            <v>5.Надходження вiд продажу</v>
          </cell>
        </row>
        <row r="98">
          <cell r="A98" t="str">
            <v xml:space="preserve">  продуктiв сiльсьгого госп.</v>
          </cell>
        </row>
        <row r="99">
          <cell r="A99" t="str">
            <v>Всього трудових доходiв</v>
          </cell>
        </row>
        <row r="100">
          <cell r="A100" t="str">
            <v>(рядки 1+2+3+4+5)</v>
          </cell>
        </row>
        <row r="101">
          <cell r="A101" t="str">
            <v>6.Пенсiј, допомоги,стипендiј</v>
          </cell>
        </row>
        <row r="102">
          <cell r="A102" t="str">
            <v xml:space="preserve">  та iншi надходження</v>
          </cell>
        </row>
        <row r="103">
          <cell r="A103" t="str">
            <v xml:space="preserve">     в тому числi:</v>
          </cell>
        </row>
        <row r="104">
          <cell r="A104" t="str">
            <v xml:space="preserve"> пенсiј, допомоги, стипендiј</v>
          </cell>
        </row>
        <row r="105">
          <cell r="A105" t="str">
            <v>Баланс</v>
          </cell>
        </row>
        <row r="106">
          <cell r="A106" t="str">
            <v>Б.ВИТРАТИ ТА ЗАОЩАДЖЕННЯ</v>
          </cell>
        </row>
        <row r="107">
          <cell r="A107" t="str">
            <v>1.Покупка товарiв та оплата</v>
          </cell>
        </row>
        <row r="108">
          <cell r="A108" t="str">
            <v xml:space="preserve">  послуг</v>
          </cell>
        </row>
        <row r="109">
          <cell r="A109" t="str">
            <v xml:space="preserve">    в тому числi:</v>
          </cell>
        </row>
        <row r="110">
          <cell r="A110" t="str">
            <v xml:space="preserve"> покупка товарiв       </v>
          </cell>
        </row>
        <row r="111">
          <cell r="A111" t="str">
            <v xml:space="preserve"> оплата послуг         </v>
          </cell>
        </row>
        <row r="112">
          <cell r="A112" t="str">
            <v>2.Обов'язковi платежi та</v>
          </cell>
        </row>
        <row r="113">
          <cell r="A113" t="str">
            <v xml:space="preserve">  добровiльнi внески</v>
          </cell>
        </row>
        <row r="114">
          <cell r="A114" t="str">
            <v xml:space="preserve">       iз них:</v>
          </cell>
        </row>
        <row r="115">
          <cell r="A115" t="str">
            <v xml:space="preserve"> прибутковий податок з </v>
          </cell>
        </row>
        <row r="116">
          <cell r="A116" t="str">
            <v xml:space="preserve"> населення             </v>
          </cell>
        </row>
        <row r="117">
          <cell r="A117" t="str">
            <v>3.Прирiст вкладiв,придбання</v>
          </cell>
        </row>
        <row r="118">
          <cell r="A118" t="str">
            <v xml:space="preserve">  облiгацiй Державној внутр.</v>
          </cell>
        </row>
        <row r="119">
          <cell r="A119" t="str">
            <v xml:space="preserve">  позики,iнш.цiнних паперiв  </v>
          </cell>
        </row>
        <row r="120">
          <cell r="A120" t="str">
            <v>Всього</v>
          </cell>
        </row>
        <row r="121">
          <cell r="A121" t="str">
            <v xml:space="preserve">В. Перевищення доходiв над </v>
          </cell>
        </row>
        <row r="122">
          <cell r="A122" t="str">
            <v xml:space="preserve">   витратами</v>
          </cell>
        </row>
        <row r="123">
          <cell r="A123" t="str">
            <v>Баланс</v>
          </cell>
        </row>
        <row r="124">
          <cell r="A124" t="str">
            <v>_x000C_</v>
          </cell>
        </row>
        <row r="130">
          <cell r="A130" t="str">
            <v>А. ГРОШОВI ДОХОДИ</v>
          </cell>
        </row>
        <row r="131">
          <cell r="A131" t="str">
            <v>1.Заробiтна плата</v>
          </cell>
        </row>
        <row r="132">
          <cell r="A132" t="str">
            <v>2.Оплата працi робiтникiв</v>
          </cell>
        </row>
        <row r="133">
          <cell r="A133" t="str">
            <v xml:space="preserve">  кооперативiв</v>
          </cell>
        </row>
        <row r="134">
          <cell r="A134" t="str">
            <v>3.Доходи робiтникiв та служ-</v>
          </cell>
        </row>
        <row r="135">
          <cell r="A135" t="str">
            <v xml:space="preserve">  бовцiв вiд пiдприїмств та</v>
          </cell>
        </row>
        <row r="136">
          <cell r="A136" t="str">
            <v xml:space="preserve">  органiзацiй крiм зар.плати</v>
          </cell>
        </row>
        <row r="137">
          <cell r="A137" t="str">
            <v xml:space="preserve">4.Грошовi доходи вiд   </v>
          </cell>
        </row>
        <row r="138">
          <cell r="A138" t="str">
            <v xml:space="preserve">  колгоспiв            </v>
          </cell>
        </row>
        <row r="139">
          <cell r="A139" t="str">
            <v>5.Надходження вiд продажу</v>
          </cell>
        </row>
        <row r="140">
          <cell r="A140" t="str">
            <v xml:space="preserve">  продуктiв сiльсьгого госп.</v>
          </cell>
        </row>
        <row r="141">
          <cell r="A141" t="str">
            <v>Всього трудових доходiв</v>
          </cell>
        </row>
        <row r="142">
          <cell r="A142" t="str">
            <v>(рядки 1+2+3+4+5)</v>
          </cell>
        </row>
        <row r="143">
          <cell r="A143" t="str">
            <v>6.Пенсiј, допомоги,стипендiј</v>
          </cell>
        </row>
        <row r="144">
          <cell r="A144" t="str">
            <v xml:space="preserve">  та iншi надходження</v>
          </cell>
        </row>
        <row r="145">
          <cell r="A145" t="str">
            <v xml:space="preserve">     в тому числi:</v>
          </cell>
        </row>
        <row r="146">
          <cell r="A146" t="str">
            <v xml:space="preserve"> пенсiј, допомоги, стипендiј</v>
          </cell>
        </row>
        <row r="147">
          <cell r="A147" t="str">
            <v>Баланс</v>
          </cell>
        </row>
        <row r="148">
          <cell r="A148" t="str">
            <v>Б.ВИТРАТИ ТА ЗАОЩАДЖЕННЯ</v>
          </cell>
        </row>
        <row r="149">
          <cell r="A149" t="str">
            <v>1.Покупка товарiв та оплата</v>
          </cell>
        </row>
        <row r="150">
          <cell r="A150" t="str">
            <v xml:space="preserve">  послуг</v>
          </cell>
        </row>
        <row r="151">
          <cell r="A151" t="str">
            <v xml:space="preserve">    в тому числi:</v>
          </cell>
        </row>
        <row r="152">
          <cell r="A152" t="str">
            <v xml:space="preserve"> покупка товарiв       </v>
          </cell>
        </row>
        <row r="153">
          <cell r="A153" t="str">
            <v xml:space="preserve"> оплата послуг         </v>
          </cell>
        </row>
        <row r="154">
          <cell r="A154" t="str">
            <v>2.Обов'язковi платежi та</v>
          </cell>
        </row>
        <row r="155">
          <cell r="A155" t="str">
            <v xml:space="preserve">  добровiльнi внески</v>
          </cell>
        </row>
        <row r="156">
          <cell r="A156" t="str">
            <v xml:space="preserve">       iз них:</v>
          </cell>
        </row>
        <row r="157">
          <cell r="A157" t="str">
            <v xml:space="preserve"> прибутковий податок з </v>
          </cell>
        </row>
        <row r="158">
          <cell r="A158" t="str">
            <v xml:space="preserve"> населення             </v>
          </cell>
        </row>
        <row r="159">
          <cell r="A159" t="str">
            <v>3.Прирiст вкладiв,придбання</v>
          </cell>
        </row>
        <row r="160">
          <cell r="A160" t="str">
            <v xml:space="preserve">  облiгацiй Державној внутр.</v>
          </cell>
        </row>
        <row r="161">
          <cell r="A161" t="str">
            <v xml:space="preserve">  позики,iнш.цiнних паперiв  </v>
          </cell>
        </row>
        <row r="162">
          <cell r="A162" t="str">
            <v>Всього</v>
          </cell>
        </row>
        <row r="163">
          <cell r="A163" t="str">
            <v xml:space="preserve">В. Перевищення доходiв над </v>
          </cell>
        </row>
        <row r="164">
          <cell r="A164" t="str">
            <v xml:space="preserve">   витратами</v>
          </cell>
        </row>
        <row r="165">
          <cell r="A165" t="str">
            <v>Баланс</v>
          </cell>
        </row>
        <row r="166">
          <cell r="A166" t="str">
            <v>_x000C_</v>
          </cell>
        </row>
      </sheetData>
      <sheetData sheetId="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зом"/>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 val="МТР_Апарат"/>
      <sheetName val="МТР_Газ_України"/>
      <sheetName val="МТР_Укртрансгаз"/>
      <sheetName val="МТР_Укргазвидобування"/>
      <sheetName val="МТР_Укрспецтрансгаз"/>
      <sheetName val="МТР_Чорноморнафтогаз"/>
      <sheetName val="МТР_Укртранснафта"/>
      <sheetName val="МТР_Газ-тепл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Газ України"/>
    </sheet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
    </sheetNames>
    <sheetDataSet>
      <sheetData sheetId="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Газ України"/>
    </sheetNames>
    <sheetDataSet>
      <sheetData sheetId="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tac"/>
      <sheetName val="DodDot"/>
      <sheetName val="Dod ARK"/>
      <sheetName val="Dod Clavutich"/>
      <sheetName val="Svod 3511060"/>
      <sheetName val="Viluch(1-12)"/>
      <sheetName val="Diti "/>
      <sheetName val="TvPalGaz"/>
      <sheetName val="Ener "/>
      <sheetName val="IncsiPilgi (2)"/>
      <sheetName val="GirZakon"/>
      <sheetName val="Govti Vodi"/>
      <sheetName val="Chor Flot"/>
      <sheetName val="Afganci"/>
      <sheetName val="Shidka Dop"/>
      <sheetName val="Likarna"/>
      <sheetName val="Zoiot Pidkova"/>
      <sheetName val="Granti"/>
      <sheetName val="Granti1"/>
      <sheetName val="Vibori"/>
      <sheetName val="Metro"/>
      <sheetName val="Oper Teatr"/>
      <sheetName val="Makeevka"/>
      <sheetName val="Ctix Lixo IvFrank"/>
      <sheetName val="Groshi xodat za dit"/>
      <sheetName val="Ctix Lixo Zakarp"/>
      <sheetName val="Coc GKG Inv"/>
      <sheetName val="Tuzla"/>
      <sheetName val="Zmiinii"/>
      <sheetName val="Ctandarti"/>
      <sheetName val="CocEkon"/>
      <sheetName val="Ictor Zabudova"/>
      <sheetName val="Ict Zab"/>
      <sheetName val="Ukr Kultura"/>
      <sheetName val="Minoboroni"/>
      <sheetName val="Mic Arcenal"/>
      <sheetName val="Inekcini"/>
      <sheetName val="In"/>
      <sheetName val="diti ciroti -2(minmolod)"/>
      <sheetName val="Korek ocvita"/>
      <sheetName val="Tex Dic Ocvita"/>
      <sheetName val="Troleib"/>
      <sheetName val="Utoc.Zaoshadg"/>
      <sheetName val="Metro Cpec Fond"/>
      <sheetName val="Svitov Bank"/>
      <sheetName val="Shidka Dop Cp Fond"/>
      <sheetName val="Gazoprovodi"/>
      <sheetName val="Troleib Cpec Fond"/>
      <sheetName val="Zaporiggya"/>
      <sheetName val="Kremenchuk"/>
      <sheetName val="Pereviz ditey"/>
      <sheetName val="Kom dorigu"/>
      <sheetName val="Chor Fiot Cpec Fond"/>
      <sheetName val="Zaosch"/>
      <sheetName val="kryvRig"/>
      <sheetName val="OSVITA"/>
      <sheetName val="Tar"/>
      <sheetName val="Nar.instr"/>
      <sheetName val="DDot"/>
      <sheetName val="Dsub"/>
      <sheetName val="Inform"/>
    </sheetNames>
    <sheetDataSet>
      <sheetData sheetId="0"/>
      <sheetData sheetId="1"/>
      <sheetData sheetId="2"/>
      <sheetData sheetId="3"/>
      <sheetData sheetId="4"/>
      <sheetData sheetId="5"/>
      <sheetData sheetId="6"/>
      <sheetData sheetId="7"/>
      <sheetData sheetId="8" refreshError="1">
        <row r="2">
          <cell r="A2" t="str">
            <v>Обсяг помісячного надходження субвенції з державного бюджету до місцевих бюджетів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v>
          </cell>
        </row>
        <row r="5">
          <cell r="A5" t="str">
            <v>Код бюджету</v>
          </cell>
          <cell r="B5" t="str">
            <v>Назва адміністративно-територіальної одиниці</v>
          </cell>
          <cell r="C5" t="str">
            <v>січень</v>
          </cell>
          <cell r="D5" t="str">
            <v>лютий</v>
          </cell>
          <cell r="E5" t="str">
            <v>березень</v>
          </cell>
          <cell r="F5" t="str">
            <v>квітень</v>
          </cell>
          <cell r="G5" t="str">
            <v>травень</v>
          </cell>
        </row>
        <row r="6">
          <cell r="A6" t="str">
            <v>О1100000000</v>
          </cell>
          <cell r="B6" t="str">
            <v>бюджет Автономної Республіки Крим</v>
          </cell>
          <cell r="C6">
            <v>2463.5419999999999</v>
          </cell>
          <cell r="D6">
            <v>5004.6750000000002</v>
          </cell>
          <cell r="E6">
            <v>4874.01</v>
          </cell>
          <cell r="F6">
            <v>6713.2</v>
          </cell>
          <cell r="G6">
            <v>5483.6</v>
          </cell>
        </row>
        <row r="7">
          <cell r="A7" t="str">
            <v>О2100000000</v>
          </cell>
          <cell r="B7" t="str">
            <v>обласний бюджет Вiнницької області</v>
          </cell>
          <cell r="C7">
            <v>5585.9549999999999</v>
          </cell>
          <cell r="D7">
            <v>5130.4480000000003</v>
          </cell>
          <cell r="E7">
            <v>5614.5339999999997</v>
          </cell>
          <cell r="F7">
            <v>7821.4</v>
          </cell>
          <cell r="G7">
            <v>4676.6000000000004</v>
          </cell>
        </row>
        <row r="8">
          <cell r="A8" t="str">
            <v>О3100000000</v>
          </cell>
          <cell r="B8" t="str">
            <v>обласний бюджет Волинської області</v>
          </cell>
          <cell r="C8">
            <v>3419.413</v>
          </cell>
          <cell r="D8">
            <v>4547.1629999999996</v>
          </cell>
          <cell r="E8">
            <v>4267.8410000000003</v>
          </cell>
          <cell r="F8">
            <v>5180.2</v>
          </cell>
          <cell r="G8">
            <v>3258.4</v>
          </cell>
        </row>
        <row r="9">
          <cell r="A9" t="str">
            <v>О4100000000</v>
          </cell>
          <cell r="B9" t="str">
            <v>обласний бюджет Днiпропетровської області</v>
          </cell>
          <cell r="C9">
            <v>8288.7270000000008</v>
          </cell>
          <cell r="D9">
            <v>20991.351999999999</v>
          </cell>
          <cell r="E9">
            <v>16903.654999999999</v>
          </cell>
          <cell r="F9">
            <v>23535.787</v>
          </cell>
          <cell r="G9">
            <v>12935.2</v>
          </cell>
        </row>
        <row r="10">
          <cell r="A10" t="str">
            <v>О5100000000</v>
          </cell>
          <cell r="B10" t="str">
            <v>обласний бюджет Донецької області</v>
          </cell>
          <cell r="C10">
            <v>11729.522000000001</v>
          </cell>
          <cell r="D10">
            <v>19530.755000000001</v>
          </cell>
          <cell r="E10">
            <v>19355.436000000002</v>
          </cell>
          <cell r="F10">
            <v>26008.7</v>
          </cell>
          <cell r="G10">
            <v>15778.6</v>
          </cell>
        </row>
        <row r="11">
          <cell r="A11" t="str">
            <v>О6100000000</v>
          </cell>
          <cell r="B11" t="str">
            <v>обласний бюджет Житомирської області</v>
          </cell>
          <cell r="C11">
            <v>3202.2750000000001</v>
          </cell>
          <cell r="D11">
            <v>6561.0010000000002</v>
          </cell>
          <cell r="E11">
            <v>5316.2150000000001</v>
          </cell>
          <cell r="F11">
            <v>7407.8</v>
          </cell>
          <cell r="G11">
            <v>4605.7</v>
          </cell>
        </row>
        <row r="12">
          <cell r="A12" t="str">
            <v>О7100000000</v>
          </cell>
          <cell r="B12" t="str">
            <v>обласний бюджет Закарпатської області</v>
          </cell>
          <cell r="C12">
            <v>1513.9649999999999</v>
          </cell>
          <cell r="D12">
            <v>1806.577</v>
          </cell>
          <cell r="E12">
            <v>4712.2439999999997</v>
          </cell>
          <cell r="F12">
            <v>4277.8</v>
          </cell>
          <cell r="G12">
            <v>1586.9</v>
          </cell>
        </row>
        <row r="13">
          <cell r="A13" t="str">
            <v>О8100000000</v>
          </cell>
          <cell r="B13" t="str">
            <v>обласний бюджет Запорiзької області</v>
          </cell>
          <cell r="C13">
            <v>3867.2069999999999</v>
          </cell>
          <cell r="D13">
            <v>7903.7089999999998</v>
          </cell>
          <cell r="E13">
            <v>7399.4160000000002</v>
          </cell>
          <cell r="F13">
            <v>9874.5</v>
          </cell>
          <cell r="G13">
            <v>7155.4</v>
          </cell>
        </row>
        <row r="14">
          <cell r="A14" t="str">
            <v>О9100000000</v>
          </cell>
          <cell r="B14" t="str">
            <v>обласний бюджет Iвано-Франкiвської області</v>
          </cell>
          <cell r="C14">
            <v>3578.223</v>
          </cell>
          <cell r="D14">
            <v>5867.2309999999998</v>
          </cell>
          <cell r="E14">
            <v>6297.893</v>
          </cell>
          <cell r="F14">
            <v>9563.7000000000007</v>
          </cell>
          <cell r="G14">
            <v>3616.2</v>
          </cell>
        </row>
        <row r="15">
          <cell r="A15">
            <v>10100000000</v>
          </cell>
          <cell r="B15" t="str">
            <v>обласний бюджет Київської області</v>
          </cell>
          <cell r="C15">
            <v>10302.385</v>
          </cell>
          <cell r="D15">
            <v>16146.352999999999</v>
          </cell>
          <cell r="E15">
            <v>13833.255999999999</v>
          </cell>
          <cell r="F15">
            <v>18290.400000000001</v>
          </cell>
          <cell r="G15">
            <v>7404.9</v>
          </cell>
        </row>
        <row r="16">
          <cell r="A16">
            <v>11100000000</v>
          </cell>
          <cell r="B16" t="str">
            <v>обласний бюджет Кiровоградської області</v>
          </cell>
          <cell r="C16">
            <v>3580.96</v>
          </cell>
          <cell r="D16">
            <v>4993.7330000000002</v>
          </cell>
          <cell r="E16">
            <v>3976.05</v>
          </cell>
          <cell r="F16">
            <v>7419.8</v>
          </cell>
          <cell r="G16">
            <v>5284.3</v>
          </cell>
        </row>
        <row r="17">
          <cell r="A17">
            <v>12100000000</v>
          </cell>
          <cell r="B17" t="str">
            <v>обласний бюджет Луганської області</v>
          </cell>
          <cell r="C17">
            <v>2843.239</v>
          </cell>
          <cell r="D17">
            <v>8978.6</v>
          </cell>
          <cell r="E17">
            <v>6927.87</v>
          </cell>
          <cell r="F17">
            <v>9087.1</v>
          </cell>
          <cell r="G17">
            <v>6148.4</v>
          </cell>
        </row>
        <row r="18">
          <cell r="A18">
            <v>13100000000</v>
          </cell>
          <cell r="B18" t="str">
            <v>обласний бюджет Львiвської області</v>
          </cell>
          <cell r="C18">
            <v>13665.8</v>
          </cell>
          <cell r="D18">
            <v>12546.388000000001</v>
          </cell>
          <cell r="E18">
            <v>13924.588</v>
          </cell>
          <cell r="F18">
            <v>16320</v>
          </cell>
          <cell r="G18">
            <v>5542.7</v>
          </cell>
        </row>
        <row r="19">
          <cell r="A19">
            <v>14100000000</v>
          </cell>
          <cell r="B19" t="str">
            <v>обласний бюджет Миколаївської області</v>
          </cell>
          <cell r="C19">
            <v>1582.5519999999999</v>
          </cell>
          <cell r="D19">
            <v>4228.6229999999996</v>
          </cell>
          <cell r="E19">
            <v>4112.8190000000004</v>
          </cell>
          <cell r="F19">
            <v>5079.6000000000004</v>
          </cell>
          <cell r="G19">
            <v>4261.3</v>
          </cell>
        </row>
        <row r="20">
          <cell r="A20">
            <v>15100000000</v>
          </cell>
          <cell r="B20" t="str">
            <v>обласний бюджет Одеської області</v>
          </cell>
          <cell r="C20">
            <v>3570.1010000000001</v>
          </cell>
          <cell r="D20">
            <v>8569.5969999999998</v>
          </cell>
          <cell r="E20">
            <v>7127.8249999999998</v>
          </cell>
          <cell r="F20">
            <v>11636.5</v>
          </cell>
          <cell r="G20">
            <v>10163.4</v>
          </cell>
        </row>
        <row r="21">
          <cell r="A21">
            <v>16100000000</v>
          </cell>
          <cell r="B21" t="str">
            <v>обласний бюджет Полтавської області</v>
          </cell>
          <cell r="C21">
            <v>5666.1139999999996</v>
          </cell>
          <cell r="D21">
            <v>6422.4319999999998</v>
          </cell>
          <cell r="E21">
            <v>7489.7539999999999</v>
          </cell>
          <cell r="F21">
            <v>15258.1</v>
          </cell>
          <cell r="G21">
            <v>5827</v>
          </cell>
        </row>
        <row r="22">
          <cell r="A22">
            <v>17100000000</v>
          </cell>
          <cell r="B22" t="str">
            <v>обласний бюджет Рiвненської області</v>
          </cell>
          <cell r="C22">
            <v>1969.902</v>
          </cell>
          <cell r="D22">
            <v>3336.444</v>
          </cell>
          <cell r="E22">
            <v>5380.4470000000001</v>
          </cell>
          <cell r="F22">
            <v>5543.9</v>
          </cell>
          <cell r="G22">
            <v>2982.7</v>
          </cell>
        </row>
        <row r="23">
          <cell r="A23">
            <v>18100000000</v>
          </cell>
          <cell r="B23" t="str">
            <v>обласний бюджет Сумської області</v>
          </cell>
          <cell r="C23">
            <v>4169.5280000000002</v>
          </cell>
          <cell r="D23">
            <v>3622.9929999999999</v>
          </cell>
          <cell r="E23">
            <v>7895.424</v>
          </cell>
          <cell r="F23">
            <v>8377.1</v>
          </cell>
          <cell r="G23">
            <v>4032.7</v>
          </cell>
        </row>
        <row r="24">
          <cell r="A24">
            <v>19100000000</v>
          </cell>
          <cell r="B24" t="str">
            <v>обласний бюджет Тернопiльської області</v>
          </cell>
          <cell r="C24">
            <v>3701.9160000000002</v>
          </cell>
          <cell r="D24">
            <v>4896.8559999999998</v>
          </cell>
          <cell r="E24">
            <v>5147.2650000000003</v>
          </cell>
          <cell r="F24">
            <v>6839.9</v>
          </cell>
          <cell r="G24">
            <v>1830.2</v>
          </cell>
        </row>
        <row r="25">
          <cell r="A25">
            <v>20100000000</v>
          </cell>
          <cell r="B25" t="str">
            <v>обласний бюджет Харкiвської області</v>
          </cell>
          <cell r="C25">
            <v>8386.9330000000009</v>
          </cell>
          <cell r="D25">
            <v>11698.075000000001</v>
          </cell>
          <cell r="E25">
            <v>14592.047</v>
          </cell>
          <cell r="F25">
            <v>27208.2</v>
          </cell>
          <cell r="G25">
            <v>13691.3</v>
          </cell>
        </row>
        <row r="26">
          <cell r="A26">
            <v>21100000000</v>
          </cell>
          <cell r="B26" t="str">
            <v>обласний бюджет Херсонської області</v>
          </cell>
          <cell r="C26">
            <v>2200.9679999999998</v>
          </cell>
          <cell r="D26">
            <v>3252.5390000000002</v>
          </cell>
          <cell r="E26">
            <v>3255.58</v>
          </cell>
          <cell r="F26">
            <v>5299.7</v>
          </cell>
          <cell r="G26">
            <v>3272.2</v>
          </cell>
        </row>
        <row r="27">
          <cell r="A27">
            <v>22100000000</v>
          </cell>
          <cell r="B27" t="str">
            <v>обласний бюджет Хмельницької області</v>
          </cell>
          <cell r="C27">
            <v>4049.5320000000002</v>
          </cell>
          <cell r="D27">
            <v>6627.4</v>
          </cell>
          <cell r="E27">
            <v>4533.01</v>
          </cell>
          <cell r="F27">
            <v>8290.9</v>
          </cell>
          <cell r="G27">
            <v>5960.3</v>
          </cell>
        </row>
        <row r="28">
          <cell r="A28">
            <v>23100000000</v>
          </cell>
          <cell r="B28" t="str">
            <v>обласний бюджет Черкаської області</v>
          </cell>
          <cell r="C28">
            <v>5316.2910000000002</v>
          </cell>
          <cell r="D28">
            <v>6217.3370000000004</v>
          </cell>
          <cell r="E28">
            <v>6195.89</v>
          </cell>
          <cell r="F28">
            <v>10165</v>
          </cell>
          <cell r="G28">
            <v>4770.5</v>
          </cell>
        </row>
        <row r="29">
          <cell r="A29">
            <v>24100000000</v>
          </cell>
          <cell r="B29" t="str">
            <v>обласний бюджет Чернiвецької області</v>
          </cell>
          <cell r="C29">
            <v>1761.75</v>
          </cell>
          <cell r="D29">
            <v>2010.7829999999999</v>
          </cell>
          <cell r="E29">
            <v>1999.8030000000001</v>
          </cell>
          <cell r="F29">
            <v>3410.4</v>
          </cell>
          <cell r="G29">
            <v>2092.5</v>
          </cell>
        </row>
        <row r="30">
          <cell r="A30">
            <v>25100000000</v>
          </cell>
          <cell r="B30" t="str">
            <v>обласний бюджет Чернiгiвецької області</v>
          </cell>
          <cell r="C30">
            <v>4501.0339999999997</v>
          </cell>
          <cell r="D30">
            <v>5828.5460000000003</v>
          </cell>
          <cell r="E30">
            <v>5312.768</v>
          </cell>
          <cell r="F30">
            <v>8541</v>
          </cell>
          <cell r="G30">
            <v>4831.6000000000004</v>
          </cell>
        </row>
        <row r="31">
          <cell r="A31">
            <v>26000000000</v>
          </cell>
          <cell r="B31" t="str">
            <v>м.Київ</v>
          </cell>
          <cell r="C31">
            <v>4478.4290000000001</v>
          </cell>
          <cell r="D31">
            <v>7686.2479999999996</v>
          </cell>
          <cell r="E31">
            <v>8581.6080000000002</v>
          </cell>
          <cell r="F31">
            <v>12592.5</v>
          </cell>
          <cell r="G31">
            <v>10211.1</v>
          </cell>
        </row>
        <row r="32">
          <cell r="A32">
            <v>27000000000</v>
          </cell>
          <cell r="B32" t="str">
            <v>м.Севастополь</v>
          </cell>
          <cell r="C32">
            <v>656.43700000000001</v>
          </cell>
          <cell r="D32">
            <v>1870.8869999999999</v>
          </cell>
          <cell r="E32">
            <v>1073.652</v>
          </cell>
          <cell r="F32">
            <v>1527.6130000000001</v>
          </cell>
          <cell r="G32">
            <v>1254.8</v>
          </cell>
        </row>
        <row r="33">
          <cell r="B33" t="str">
            <v xml:space="preserve">Всього </v>
          </cell>
          <cell r="C33">
            <v>126052.70000000001</v>
          </cell>
          <cell r="D33">
            <v>196276.74499999997</v>
          </cell>
          <cell r="E33">
            <v>196100.90000000005</v>
          </cell>
          <cell r="F33">
            <v>281270.80000000005</v>
          </cell>
          <cell r="G33">
            <v>158658.49999999997</v>
          </cell>
        </row>
        <row r="38">
          <cell r="C38">
            <v>126052.7</v>
          </cell>
          <cell r="D38">
            <v>196276.74499999997</v>
          </cell>
          <cell r="E38">
            <v>196100.9</v>
          </cell>
          <cell r="F38">
            <v>281270.8</v>
          </cell>
          <cell r="G38">
            <v>158658.5</v>
          </cell>
        </row>
        <row r="41">
          <cell r="C41">
            <v>0</v>
          </cell>
          <cell r="D41">
            <v>0</v>
          </cell>
          <cell r="E41">
            <v>0</v>
          </cell>
          <cell r="F41">
            <v>0</v>
          </cell>
          <cell r="G41">
            <v>0</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Газ України"/>
      <sheetName val="Ener "/>
      <sheetName val="Лист1"/>
    </sheetNames>
    <sheetDataSet>
      <sheetData sheetId="0" refreshError="1"/>
      <sheetData sheetId="1" refreshError="1"/>
      <sheetData sheetId="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
      <sheetName val="ВАТ"/>
      <sheetName val="ВАТ_фил"/>
      <sheetName val="383,40ч"/>
      <sheetName val="383,40т"/>
      <sheetName val="686,00"/>
      <sheetName val="област"/>
      <sheetName val="Сторно"/>
      <sheetName val="Пряма_труба"/>
      <sheetName val="БАЗА   (2)"/>
      <sheetName val="БАЗА   (3)"/>
      <sheetName val="БАЗА   (5)"/>
      <sheetName val="БАЗА   (4)"/>
      <sheetName val="МТР Газ України"/>
      <sheetName val="БАЗА__"/>
      <sheetName val="БАЗА___(2)"/>
      <sheetName val="БАЗА___(3)"/>
      <sheetName val="БАЗА___(5)"/>
      <sheetName val="БАЗА___(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3"/>
      <sheetName val="БАЗА  "/>
      <sheetName val="Inform"/>
    </sheetNames>
    <sheetDataSet>
      <sheetData sheetId="0" refreshError="1">
        <row r="1">
          <cell r="D1" t="str">
            <v>Баланс грошових доходiв i витрат населення Украјни у</v>
          </cell>
          <cell r="K1" t="str">
            <v>GOD</v>
          </cell>
        </row>
        <row r="2">
          <cell r="K2">
            <v>1993</v>
          </cell>
          <cell r="L2" t="str">
            <v>роцi</v>
          </cell>
        </row>
        <row r="3">
          <cell r="N3" t="str">
            <v>(млрд.крб)</v>
          </cell>
        </row>
        <row r="5">
          <cell r="A5" t="str">
            <v>А. ГРОШОВI ДОХОДИ</v>
          </cell>
        </row>
        <row r="6">
          <cell r="A6" t="str">
            <v>1.Заробiтна плата</v>
          </cell>
        </row>
        <row r="7">
          <cell r="A7" t="str">
            <v>2.Оплата працi робiтникiв</v>
          </cell>
        </row>
        <row r="8">
          <cell r="A8" t="str">
            <v xml:space="preserve">  кооперативiв</v>
          </cell>
        </row>
        <row r="9">
          <cell r="A9" t="str">
            <v>3.Доходи робiтникiв та служ-</v>
          </cell>
        </row>
        <row r="10">
          <cell r="A10" t="str">
            <v xml:space="preserve">  бовцiв вiд пiдприїмств та</v>
          </cell>
        </row>
        <row r="11">
          <cell r="A11" t="str">
            <v xml:space="preserve">  органiзацiй крiм зар.плати</v>
          </cell>
        </row>
        <row r="12">
          <cell r="A12" t="str">
            <v xml:space="preserve">4.Грошовi доходи вiд   </v>
          </cell>
        </row>
        <row r="13">
          <cell r="A13" t="str">
            <v xml:space="preserve">  колгоспiв            </v>
          </cell>
        </row>
        <row r="14">
          <cell r="A14" t="str">
            <v>5.Надходження вiд продажу</v>
          </cell>
        </row>
        <row r="15">
          <cell r="A15" t="str">
            <v xml:space="preserve">  продуктiв сiльсьгого госп.</v>
          </cell>
        </row>
        <row r="16">
          <cell r="A16" t="str">
            <v>Всього трудових доходiв</v>
          </cell>
        </row>
        <row r="17">
          <cell r="A17" t="str">
            <v>(рядки 1+2+3+4+5)</v>
          </cell>
        </row>
        <row r="18">
          <cell r="A18" t="str">
            <v>6.Пенсiј, допомоги,стипендiј</v>
          </cell>
        </row>
        <row r="19">
          <cell r="A19" t="str">
            <v xml:space="preserve">  та iншi надходження</v>
          </cell>
        </row>
        <row r="20">
          <cell r="A20" t="str">
            <v xml:space="preserve">     в тому числi:</v>
          </cell>
        </row>
        <row r="21">
          <cell r="A21" t="str">
            <v xml:space="preserve"> пенсiј, допомоги, стипендiј</v>
          </cell>
        </row>
        <row r="22">
          <cell r="A22" t="str">
            <v>Баланс</v>
          </cell>
        </row>
        <row r="23">
          <cell r="A23" t="str">
            <v>Б.ВИТРАТИ ТА ЗАОЩАДЖЕННЯ</v>
          </cell>
        </row>
        <row r="24">
          <cell r="A24" t="str">
            <v>1.Покупка товарiв та оплата</v>
          </cell>
        </row>
        <row r="25">
          <cell r="A25" t="str">
            <v xml:space="preserve">  послуг</v>
          </cell>
        </row>
        <row r="26">
          <cell r="A26" t="str">
            <v xml:space="preserve">    в тому числi:</v>
          </cell>
        </row>
        <row r="27">
          <cell r="A27" t="str">
            <v xml:space="preserve"> покупка товарiв       </v>
          </cell>
        </row>
        <row r="28">
          <cell r="A28" t="str">
            <v xml:space="preserve"> оплата послуг         </v>
          </cell>
        </row>
        <row r="29">
          <cell r="A29" t="str">
            <v>2.Обов'язковi платежi та</v>
          </cell>
        </row>
        <row r="30">
          <cell r="A30" t="str">
            <v xml:space="preserve">  добровiльнi внески</v>
          </cell>
        </row>
        <row r="31">
          <cell r="A31" t="str">
            <v xml:space="preserve">       iз них:</v>
          </cell>
        </row>
        <row r="32">
          <cell r="A32" t="str">
            <v xml:space="preserve"> прибутковий податок з </v>
          </cell>
        </row>
        <row r="33">
          <cell r="A33" t="str">
            <v xml:space="preserve"> населення             </v>
          </cell>
        </row>
        <row r="34">
          <cell r="A34" t="str">
            <v>3.Прирiст вкладiв,придбання</v>
          </cell>
        </row>
        <row r="35">
          <cell r="A35" t="str">
            <v xml:space="preserve">  облiгацiй Державној внутр.</v>
          </cell>
        </row>
        <row r="36">
          <cell r="A36" t="str">
            <v xml:space="preserve">  позики,iнш.цiнних паперiв  </v>
          </cell>
        </row>
        <row r="37">
          <cell r="A37" t="str">
            <v>Всього</v>
          </cell>
        </row>
        <row r="38">
          <cell r="A38" t="str">
            <v xml:space="preserve">В. Перевищення доходiв над </v>
          </cell>
        </row>
        <row r="39">
          <cell r="A39" t="str">
            <v xml:space="preserve">   витратами</v>
          </cell>
        </row>
        <row r="40">
          <cell r="A40" t="str">
            <v>Баланс</v>
          </cell>
        </row>
        <row r="41">
          <cell r="A41" t="str">
            <v>_x000C_</v>
          </cell>
        </row>
        <row r="46">
          <cell r="A46" t="str">
            <v>А. ГРОШОВI ДОХОДИ</v>
          </cell>
        </row>
        <row r="47">
          <cell r="A47" t="str">
            <v>1.Заробiтна плата</v>
          </cell>
        </row>
        <row r="48">
          <cell r="A48" t="str">
            <v>2.Оплата працi робiтникiв</v>
          </cell>
        </row>
        <row r="49">
          <cell r="A49" t="str">
            <v xml:space="preserve">  кооперативiв</v>
          </cell>
        </row>
        <row r="50">
          <cell r="A50" t="str">
            <v>3.Доходи робiтникiв та служ-</v>
          </cell>
        </row>
        <row r="51">
          <cell r="A51" t="str">
            <v xml:space="preserve">  бовцiв вiд пiдприїмств та</v>
          </cell>
        </row>
        <row r="52">
          <cell r="A52" t="str">
            <v xml:space="preserve">  органiзацiй крiм зар.плати</v>
          </cell>
        </row>
        <row r="53">
          <cell r="A53" t="str">
            <v xml:space="preserve">4.Грошовi доходи вiд   </v>
          </cell>
        </row>
        <row r="54">
          <cell r="A54" t="str">
            <v xml:space="preserve">  колгоспiв            </v>
          </cell>
        </row>
        <row r="55">
          <cell r="A55" t="str">
            <v>5.Надходження вiд продажу</v>
          </cell>
        </row>
        <row r="56">
          <cell r="A56" t="str">
            <v xml:space="preserve">  продуктiв сiльсьгого госп.</v>
          </cell>
        </row>
        <row r="57">
          <cell r="A57" t="str">
            <v>Всього трудових доходiв</v>
          </cell>
        </row>
        <row r="58">
          <cell r="A58" t="str">
            <v>(рядки 1+2+3+4+5)</v>
          </cell>
        </row>
        <row r="59">
          <cell r="A59" t="str">
            <v>6.Пенсiј, допомоги,стипендiј</v>
          </cell>
        </row>
        <row r="60">
          <cell r="A60" t="str">
            <v xml:space="preserve">  та iншi надходження</v>
          </cell>
        </row>
        <row r="61">
          <cell r="A61" t="str">
            <v xml:space="preserve">     в тому числi:</v>
          </cell>
        </row>
        <row r="62">
          <cell r="A62" t="str">
            <v xml:space="preserve"> пенсiј, допомоги, стипендiј</v>
          </cell>
        </row>
        <row r="63">
          <cell r="A63" t="str">
            <v>Баланс</v>
          </cell>
        </row>
        <row r="64">
          <cell r="A64" t="str">
            <v>Б.ВИТРАТИ ТА ЗАОЩАДЖЕННЯ</v>
          </cell>
        </row>
        <row r="65">
          <cell r="A65" t="str">
            <v>1.Покупка товарiв та оплата</v>
          </cell>
        </row>
        <row r="66">
          <cell r="A66" t="str">
            <v xml:space="preserve">  послуг</v>
          </cell>
        </row>
        <row r="67">
          <cell r="A67" t="str">
            <v xml:space="preserve">    в тому числi:</v>
          </cell>
        </row>
        <row r="68">
          <cell r="A68" t="str">
            <v xml:space="preserve"> покупка товарiв       </v>
          </cell>
        </row>
        <row r="69">
          <cell r="A69" t="str">
            <v xml:space="preserve"> оплата послуг         </v>
          </cell>
        </row>
        <row r="70">
          <cell r="A70" t="str">
            <v>2.Обов'язковi платежi та</v>
          </cell>
        </row>
        <row r="71">
          <cell r="A71" t="str">
            <v xml:space="preserve">  добровiльнi внески</v>
          </cell>
        </row>
        <row r="72">
          <cell r="A72" t="str">
            <v xml:space="preserve">       iз них:</v>
          </cell>
        </row>
        <row r="73">
          <cell r="A73" t="str">
            <v xml:space="preserve"> прибутковий податок з </v>
          </cell>
        </row>
        <row r="74">
          <cell r="A74" t="str">
            <v xml:space="preserve"> населення             </v>
          </cell>
        </row>
        <row r="75">
          <cell r="A75" t="str">
            <v>3.Прирiст вкладiв,придбання</v>
          </cell>
        </row>
        <row r="76">
          <cell r="A76" t="str">
            <v xml:space="preserve">  облiгацiй Державној внутр.</v>
          </cell>
        </row>
        <row r="77">
          <cell r="A77" t="str">
            <v xml:space="preserve">  позики,iнш.цiнних паперiв  </v>
          </cell>
        </row>
        <row r="78">
          <cell r="A78" t="str">
            <v>Всього</v>
          </cell>
        </row>
        <row r="79">
          <cell r="A79" t="str">
            <v xml:space="preserve">В. Перевищення доходiв над </v>
          </cell>
        </row>
        <row r="80">
          <cell r="A80" t="str">
            <v xml:space="preserve">   витратами</v>
          </cell>
        </row>
        <row r="81">
          <cell r="A81" t="str">
            <v>Баланс</v>
          </cell>
        </row>
        <row r="82">
          <cell r="A82" t="str">
            <v xml:space="preserve">        Довiдково: чисельнiсть населення в</v>
          </cell>
        </row>
        <row r="83">
          <cell r="A83" t="str">
            <v>_x000C_</v>
          </cell>
        </row>
        <row r="88">
          <cell r="A88" t="str">
            <v>А. ГРОШОВI ДОХОДИ</v>
          </cell>
        </row>
        <row r="89">
          <cell r="A89" t="str">
            <v>1.Заробiтна плата</v>
          </cell>
        </row>
        <row r="90">
          <cell r="A90" t="str">
            <v>2.Оплата працi робiтникiв</v>
          </cell>
        </row>
        <row r="91">
          <cell r="A91" t="str">
            <v xml:space="preserve">  кооперативiв</v>
          </cell>
        </row>
        <row r="92">
          <cell r="A92" t="str">
            <v>3.Доходи робiтникiв та служ-</v>
          </cell>
        </row>
        <row r="93">
          <cell r="A93" t="str">
            <v xml:space="preserve">  бовцiв вiд пiдприїмств та</v>
          </cell>
        </row>
        <row r="94">
          <cell r="A94" t="str">
            <v xml:space="preserve">  органiзацiй крiм зар.плати</v>
          </cell>
        </row>
        <row r="95">
          <cell r="A95" t="str">
            <v xml:space="preserve">4.Грошовi доходи вiд   </v>
          </cell>
        </row>
        <row r="96">
          <cell r="A96" t="str">
            <v xml:space="preserve">  колгоспiв            </v>
          </cell>
        </row>
        <row r="97">
          <cell r="A97" t="str">
            <v>5.Надходження вiд продажу</v>
          </cell>
        </row>
        <row r="98">
          <cell r="A98" t="str">
            <v xml:space="preserve">  продуктiв сiльсьгого госп.</v>
          </cell>
        </row>
        <row r="99">
          <cell r="A99" t="str">
            <v>Всього трудових доходiв</v>
          </cell>
        </row>
        <row r="100">
          <cell r="A100" t="str">
            <v>(рядки 1+2+3+4+5)</v>
          </cell>
        </row>
        <row r="101">
          <cell r="A101" t="str">
            <v>6.Пенсiј, допомоги,стипендiј</v>
          </cell>
        </row>
        <row r="102">
          <cell r="A102" t="str">
            <v xml:space="preserve">  та iншi надходження</v>
          </cell>
        </row>
        <row r="103">
          <cell r="A103" t="str">
            <v xml:space="preserve">     в тому числi:</v>
          </cell>
        </row>
        <row r="104">
          <cell r="A104" t="str">
            <v xml:space="preserve"> пенсiј, допомоги, стипендiј</v>
          </cell>
        </row>
        <row r="105">
          <cell r="A105" t="str">
            <v>Баланс</v>
          </cell>
        </row>
        <row r="106">
          <cell r="A106" t="str">
            <v>Б.ВИТРАТИ ТА ЗАОЩАДЖЕННЯ</v>
          </cell>
        </row>
        <row r="107">
          <cell r="A107" t="str">
            <v>1.Покупка товарiв та оплата</v>
          </cell>
        </row>
        <row r="108">
          <cell r="A108" t="str">
            <v xml:space="preserve">  послуг</v>
          </cell>
        </row>
        <row r="109">
          <cell r="A109" t="str">
            <v xml:space="preserve">    в тому числi:</v>
          </cell>
        </row>
        <row r="110">
          <cell r="A110" t="str">
            <v xml:space="preserve"> покупка товарiв       </v>
          </cell>
        </row>
        <row r="111">
          <cell r="A111" t="str">
            <v xml:space="preserve"> оплата послуг         </v>
          </cell>
        </row>
        <row r="112">
          <cell r="A112" t="str">
            <v>2.Обов'язковi платежi та</v>
          </cell>
        </row>
        <row r="113">
          <cell r="A113" t="str">
            <v xml:space="preserve">  добровiльнi внески</v>
          </cell>
        </row>
        <row r="114">
          <cell r="A114" t="str">
            <v xml:space="preserve">       iз них:</v>
          </cell>
        </row>
        <row r="115">
          <cell r="A115" t="str">
            <v xml:space="preserve"> прибутковий податок з </v>
          </cell>
        </row>
        <row r="116">
          <cell r="A116" t="str">
            <v xml:space="preserve"> населення             </v>
          </cell>
        </row>
        <row r="117">
          <cell r="A117" t="str">
            <v>3.Прирiст вкладiв,придбання</v>
          </cell>
        </row>
        <row r="118">
          <cell r="A118" t="str">
            <v xml:space="preserve">  облiгацiй Державној внутр.</v>
          </cell>
        </row>
        <row r="119">
          <cell r="A119" t="str">
            <v xml:space="preserve">  позики,iнш.цiнних паперiв  </v>
          </cell>
        </row>
        <row r="120">
          <cell r="A120" t="str">
            <v>Всього</v>
          </cell>
        </row>
        <row r="121">
          <cell r="A121" t="str">
            <v xml:space="preserve">В. Перевищення доходiв над </v>
          </cell>
        </row>
        <row r="122">
          <cell r="A122" t="str">
            <v xml:space="preserve">   витратами</v>
          </cell>
        </row>
        <row r="123">
          <cell r="A123" t="str">
            <v>Баланс</v>
          </cell>
        </row>
        <row r="124">
          <cell r="A124" t="str">
            <v>_x000C_</v>
          </cell>
        </row>
        <row r="130">
          <cell r="A130" t="str">
            <v>А. ГРОШОВI ДОХОДИ</v>
          </cell>
        </row>
        <row r="131">
          <cell r="A131" t="str">
            <v>1.Заробiтна плата</v>
          </cell>
        </row>
        <row r="132">
          <cell r="A132" t="str">
            <v>2.Оплата працi робiтникiв</v>
          </cell>
        </row>
        <row r="133">
          <cell r="A133" t="str">
            <v xml:space="preserve">  кооперативiв</v>
          </cell>
        </row>
        <row r="134">
          <cell r="A134" t="str">
            <v>3.Доходи робiтникiв та служ-</v>
          </cell>
        </row>
        <row r="135">
          <cell r="A135" t="str">
            <v xml:space="preserve">  бовцiв вiд пiдприїмств та</v>
          </cell>
        </row>
        <row r="136">
          <cell r="A136" t="str">
            <v xml:space="preserve">  органiзацiй крiм зар.плати</v>
          </cell>
        </row>
        <row r="137">
          <cell r="A137" t="str">
            <v xml:space="preserve">4.Грошовi доходи вiд   </v>
          </cell>
        </row>
        <row r="138">
          <cell r="A138" t="str">
            <v xml:space="preserve">  колгоспiв            </v>
          </cell>
        </row>
        <row r="139">
          <cell r="A139" t="str">
            <v>5.Надходження вiд продажу</v>
          </cell>
        </row>
        <row r="140">
          <cell r="A140" t="str">
            <v xml:space="preserve">  продуктiв сiльсьгого госп.</v>
          </cell>
        </row>
        <row r="141">
          <cell r="A141" t="str">
            <v>Всього трудових доходiв</v>
          </cell>
        </row>
        <row r="142">
          <cell r="A142" t="str">
            <v>(рядки 1+2+3+4+5)</v>
          </cell>
        </row>
        <row r="143">
          <cell r="A143" t="str">
            <v>6.Пенсiј, допомоги,стипендiј</v>
          </cell>
        </row>
        <row r="144">
          <cell r="A144" t="str">
            <v xml:space="preserve">  та iншi надходження</v>
          </cell>
        </row>
        <row r="145">
          <cell r="A145" t="str">
            <v xml:space="preserve">     в тому числi:</v>
          </cell>
        </row>
        <row r="146">
          <cell r="A146" t="str">
            <v xml:space="preserve"> пенсiј, допомоги, стипендiј</v>
          </cell>
        </row>
        <row r="147">
          <cell r="A147" t="str">
            <v>Баланс</v>
          </cell>
        </row>
        <row r="148">
          <cell r="A148" t="str">
            <v>Б.ВИТРАТИ ТА ЗАОЩАДЖЕННЯ</v>
          </cell>
        </row>
        <row r="149">
          <cell r="A149" t="str">
            <v>1.Покупка товарiв та оплата</v>
          </cell>
        </row>
        <row r="150">
          <cell r="A150" t="str">
            <v xml:space="preserve">  послуг</v>
          </cell>
        </row>
        <row r="151">
          <cell r="A151" t="str">
            <v xml:space="preserve">    в тому числi:</v>
          </cell>
        </row>
        <row r="152">
          <cell r="A152" t="str">
            <v xml:space="preserve"> покупка товарiв       </v>
          </cell>
        </row>
        <row r="153">
          <cell r="A153" t="str">
            <v xml:space="preserve"> оплата послуг         </v>
          </cell>
        </row>
        <row r="154">
          <cell r="A154" t="str">
            <v>2.Обов'язковi платежi та</v>
          </cell>
        </row>
        <row r="155">
          <cell r="A155" t="str">
            <v xml:space="preserve">  добровiльнi внески</v>
          </cell>
        </row>
        <row r="156">
          <cell r="A156" t="str">
            <v xml:space="preserve">       iз них:</v>
          </cell>
        </row>
        <row r="157">
          <cell r="A157" t="str">
            <v xml:space="preserve"> прибутковий податок з </v>
          </cell>
        </row>
        <row r="158">
          <cell r="A158" t="str">
            <v xml:space="preserve"> населення             </v>
          </cell>
        </row>
        <row r="159">
          <cell r="A159" t="str">
            <v>3.Прирiст вкладiв,придбання</v>
          </cell>
        </row>
        <row r="160">
          <cell r="A160" t="str">
            <v xml:space="preserve">  облiгацiй Державној внутр.</v>
          </cell>
        </row>
        <row r="161">
          <cell r="A161" t="str">
            <v xml:space="preserve">  позики,iнш.цiнних паперiв  </v>
          </cell>
        </row>
        <row r="162">
          <cell r="A162" t="str">
            <v>Всього</v>
          </cell>
        </row>
        <row r="163">
          <cell r="A163" t="str">
            <v xml:space="preserve">В. Перевищення доходiв над </v>
          </cell>
        </row>
        <row r="164">
          <cell r="A164" t="str">
            <v xml:space="preserve">   витратами</v>
          </cell>
        </row>
        <row r="165">
          <cell r="A165" t="str">
            <v>Баланс</v>
          </cell>
        </row>
        <row r="166">
          <cell r="A166" t="str">
            <v>_x000C_</v>
          </cell>
        </row>
      </sheetData>
      <sheetData sheetId="1" refreshError="1"/>
      <sheetData sheetId="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sheetName val="1  поясн"/>
      <sheetName val="Вир_пок (2)"/>
      <sheetName val="Вир_пок"/>
      <sheetName val="3  Ф2"/>
      <sheetName val="4  04_05"/>
      <sheetName val="4а доходи"/>
      <sheetName val="4б Собівартість (транспортув)"/>
      <sheetName val="4б Собівартість (постач)"/>
      <sheetName val="4б Собівартість (скрапл. газ)"/>
      <sheetName val="5  Сб_Адм_Зб"/>
      <sheetName val="6  Інші доходи"/>
      <sheetName val="7  Інші витрати"/>
      <sheetName val="8  Кошт_вд_04"/>
      <sheetName val="9  Кошт_вд_05"/>
      <sheetName val="10  Кошт_вд_06"/>
      <sheetName val="10  Кошт_вд_06 _1_"/>
      <sheetName val="10  Кошт_вд_06 _2_"/>
      <sheetName val="10  Кошт_вд_06 _3_"/>
      <sheetName val="10  Кошт_вд_06 _4_"/>
      <sheetName val="11  Ф1"/>
      <sheetName val="12_Рух_кошт_непр"/>
      <sheetName val="13  95 р"/>
      <sheetName val="14 Коефіцієнтний аналіз"/>
      <sheetName val="15 Рух коштів"/>
      <sheetName val="16 Кап_вкл"/>
      <sheetName val="17 Фін_інв"/>
      <sheetName val="18 Подат"/>
      <sheetName val="19 МТР"/>
      <sheetName val="20 Внутр оборот"/>
      <sheetName val="Inform"/>
      <sheetName val="1__поясн"/>
      <sheetName val="Вир_пок_(2)"/>
      <sheetName val="3__Ф2"/>
      <sheetName val="4__04_05"/>
      <sheetName val="4а_доходи"/>
      <sheetName val="4б_Собівартість_(транспортув)"/>
      <sheetName val="4б_Собівартість_(постач)"/>
      <sheetName val="4б_Собівартість_(скрапл__газ)"/>
      <sheetName val="5__Сб_Адм_Зб"/>
      <sheetName val="6__Інші_доходи"/>
      <sheetName val="7__Інші_витрати"/>
      <sheetName val="8__Кошт_вд_04"/>
      <sheetName val="9__Кошт_вд_05"/>
      <sheetName val="10__Кошт_вд_06"/>
      <sheetName val="10__Кошт_вд_06__1_"/>
      <sheetName val="10__Кошт_вд_06__2_"/>
      <sheetName val="10__Кошт_вд_06__3_"/>
      <sheetName val="10__Кошт_вд_06__4_"/>
      <sheetName val="11__Ф1"/>
      <sheetName val="13__95_р"/>
      <sheetName val="14_Коефіцієнтний_аналіз"/>
      <sheetName val="15_Рух_коштів"/>
      <sheetName val="16_Кап_вкл"/>
      <sheetName val="17_Фін_інв"/>
      <sheetName val="18_Подат"/>
      <sheetName val="19_МТР"/>
      <sheetName val="20_Внутр_оборо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зом"/>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 val="199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 val="Правила ДДС"/>
    </sheetNames>
    <sheetDataSet>
      <sheetData sheetId="0" refreshError="1"/>
      <sheetData sheetId="1" refreshError="1">
        <row r="2">
          <cell r="F2" t="str">
            <v>Компания "Мама"</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s>
    <sheetDataSet>
      <sheetData sheetId="0" refreshError="1"/>
      <sheetData sheetId="1" refreshError="1">
        <row r="6">
          <cell r="E6" t="str">
            <v>31 декабря 2005 года</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
      <sheetName val="Технич лист"/>
    </sheetNames>
    <sheetDataSet>
      <sheetData sheetId="0" refreshError="1"/>
      <sheetData sheetId="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 val="11)423+424"/>
      <sheetName val="Chart_of_accs"/>
    </sheetNames>
    <sheetDataSet>
      <sheetData sheetId="0" refreshError="1"/>
      <sheetData sheetId="1" refreshError="1">
        <row r="2">
          <cell r="G2">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s>
    <sheetDataSet>
      <sheetData sheetId="0" refreshError="1"/>
      <sheetData sheetId="1" refreshError="1">
        <row r="2">
          <cell r="G2">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 val="реестр заявок"/>
      <sheetName val="ЗКЛ"/>
      <sheetName val="реестр_заявок"/>
      <sheetName val="Рабоч"/>
      <sheetName val="11)423+424"/>
      <sheetName val="Chart_of_accs"/>
      <sheetName val="Лист1"/>
    </sheetNames>
    <sheetDataSet>
      <sheetData sheetId="0" refreshError="1"/>
      <sheetData sheetId="1" refreshError="1">
        <row r="2">
          <cell r="G2">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
      <sheetName val="ВАТ"/>
      <sheetName val="ВАТ_фил"/>
      <sheetName val="210"/>
      <sheetName val="241,5"/>
      <sheetName val="област"/>
      <sheetName val="Сторно"/>
      <sheetName val="Пряма_труба"/>
      <sheetName val="БАЗА   (2)"/>
      <sheetName val="БАЗА   (3)"/>
      <sheetName val="БАЗА   (4)"/>
      <sheetName val="БАЗА   (5)"/>
      <sheetName val="БАЗА   (6)"/>
      <sheetName val="БАЗА   (7)"/>
      <sheetName val="БАЗА   (8)"/>
      <sheetName val="БАЗА   (9)"/>
      <sheetName val="БАЗА   (10)"/>
      <sheetName val="БАЗА   (12)"/>
      <sheetName val="БАЗА   (11)"/>
      <sheetName val="БАЗА   (13)"/>
      <sheetName val="БАЗА   (14)"/>
      <sheetName val="Inform"/>
      <sheetName val="БАЗА__"/>
      <sheetName val="БАЗА___(2)"/>
      <sheetName val="БАЗА___(3)"/>
      <sheetName val="БАЗА___(4)"/>
      <sheetName val="БАЗА___(5)"/>
      <sheetName val="БАЗА___(6)"/>
      <sheetName val="БАЗА___(7)"/>
      <sheetName val="БАЗА___(8)"/>
      <sheetName val="БАЗА___(9)"/>
      <sheetName val="БАЗА___(10)"/>
      <sheetName val="БАЗА___(12)"/>
      <sheetName val="БАЗА___(11)"/>
      <sheetName val="БАЗА___(13)"/>
      <sheetName val="БАЗА___(1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зом"/>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 val="МТР Газ України"/>
    </sheetNames>
    <sheetDataSet>
      <sheetData sheetId="0" refreshError="1"/>
      <sheetData sheetId="1" refreshError="1">
        <row r="2">
          <cell r="F2" t="str">
            <v>Компания "Мама"</v>
          </cell>
          <cell r="G2">
            <v>0</v>
          </cell>
        </row>
        <row r="5">
          <cell r="E5" t="str">
            <v>01 января 2005 года</v>
          </cell>
        </row>
        <row r="6">
          <cell r="E6" t="str">
            <v>31 декабря 2005 года</v>
          </cell>
        </row>
        <row r="38">
          <cell r="E38" t="str">
            <v>тыс. грн.</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 val="Лист2"/>
    </sheetNames>
    <sheetDataSet>
      <sheetData sheetId="0"/>
      <sheetData sheetId="1" refreshError="1">
        <row r="2">
          <cell r="F2" t="str">
            <v>Компания "Мама"</v>
          </cell>
          <cell r="G2">
            <v>0</v>
          </cell>
        </row>
        <row r="5">
          <cell r="E5" t="str">
            <v>01 января 2005 года</v>
          </cell>
        </row>
        <row r="6">
          <cell r="E6" t="str">
            <v>31 декабря 2005 года</v>
          </cell>
        </row>
        <row r="38">
          <cell r="E38" t="str">
            <v>тыс. грн.</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s>
    <sheetDataSet>
      <sheetData sheetId="0" refreshError="1"/>
      <sheetData sheetId="1" refreshError="1">
        <row r="2">
          <cell r="F2" t="str">
            <v>Компания "Мама"</v>
          </cell>
          <cell r="G2">
            <v>0</v>
          </cell>
        </row>
        <row r="5">
          <cell r="E5" t="str">
            <v>01 января 2005 года</v>
          </cell>
        </row>
        <row r="6">
          <cell r="E6" t="str">
            <v>31 декабря 2005 года</v>
          </cell>
        </row>
        <row r="38">
          <cell r="E38" t="str">
            <v>тыс. грн.</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
    </sheetNames>
    <sheetDataSet>
      <sheetData sheetId="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Газ України"/>
      <sheetName val="Inform"/>
    </sheetNames>
    <sheetDataSet>
      <sheetData sheetId="0" refreshError="1"/>
      <sheetData sheetId="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99"/>
  </sheetPr>
  <dimension ref="A1:K241"/>
  <sheetViews>
    <sheetView view="pageBreakPreview" zoomScale="75" zoomScaleNormal="60" zoomScaleSheetLayoutView="75" workbookViewId="0">
      <selection activeCell="J88" sqref="J88"/>
    </sheetView>
  </sheetViews>
  <sheetFormatPr defaultRowHeight="18.75"/>
  <cols>
    <col min="1" max="1" width="43.7109375" style="3" customWidth="1"/>
    <col min="2" max="2" width="9.7109375" style="21" customWidth="1"/>
    <col min="3" max="3" width="13.85546875" style="21" customWidth="1"/>
    <col min="4" max="5" width="15.140625" style="21" customWidth="1"/>
    <col min="6" max="6" width="14.5703125" style="3" customWidth="1"/>
    <col min="7" max="7" width="13.7109375" style="3" customWidth="1"/>
    <col min="8" max="8" width="14.28515625" style="3" customWidth="1"/>
    <col min="9" max="9" width="13.85546875" style="3" customWidth="1"/>
    <col min="10" max="10" width="14" style="3" customWidth="1"/>
    <col min="11" max="11" width="19.85546875" style="3" customWidth="1"/>
    <col min="12" max="12" width="9.5703125" style="3" customWidth="1"/>
    <col min="13" max="14" width="9.140625" style="3"/>
    <col min="15" max="15" width="10.5703125" style="3" customWidth="1"/>
    <col min="16" max="16384" width="9.140625" style="3"/>
  </cols>
  <sheetData>
    <row r="1" spans="1:10" ht="20.100000000000001" customHeight="1">
      <c r="B1" s="3"/>
      <c r="C1" s="3"/>
      <c r="D1" s="3"/>
      <c r="E1" s="3"/>
      <c r="G1" s="336" t="s">
        <v>549</v>
      </c>
      <c r="H1" s="336"/>
      <c r="I1" s="336"/>
      <c r="J1" s="336"/>
    </row>
    <row r="2" spans="1:10" s="321" customFormat="1" ht="20.100000000000001" customHeight="1">
      <c r="G2" s="336" t="s">
        <v>550</v>
      </c>
      <c r="H2" s="336"/>
      <c r="I2" s="336"/>
      <c r="J2" s="336"/>
    </row>
    <row r="3" spans="1:10" ht="20.100000000000001" customHeight="1">
      <c r="B3" s="3"/>
      <c r="C3" s="3"/>
      <c r="D3" s="3"/>
      <c r="E3" s="3"/>
      <c r="G3" s="336" t="s">
        <v>551</v>
      </c>
      <c r="H3" s="336"/>
      <c r="I3" s="336"/>
      <c r="J3" s="336"/>
    </row>
    <row r="4" spans="1:10" s="322" customFormat="1" ht="20.100000000000001" customHeight="1">
      <c r="G4" s="336" t="s">
        <v>552</v>
      </c>
      <c r="H4" s="336"/>
      <c r="I4" s="336"/>
      <c r="J4" s="336"/>
    </row>
    <row r="5" spans="1:10" s="321" customFormat="1" ht="28.5" customHeight="1">
      <c r="G5" s="336" t="s">
        <v>553</v>
      </c>
      <c r="H5" s="336"/>
      <c r="I5" s="336"/>
      <c r="J5" s="336"/>
    </row>
    <row r="6" spans="1:10" ht="21.75" customHeight="1">
      <c r="A6" s="45"/>
      <c r="B6" s="3"/>
    </row>
    <row r="7" spans="1:10" ht="32.25" customHeight="1">
      <c r="A7" s="338" t="s">
        <v>110</v>
      </c>
      <c r="B7" s="338"/>
      <c r="C7" s="338"/>
      <c r="D7" s="338"/>
      <c r="E7" s="338"/>
      <c r="F7" s="338"/>
      <c r="G7" s="338"/>
      <c r="H7" s="338"/>
      <c r="I7" s="338"/>
      <c r="J7" s="338"/>
    </row>
    <row r="8" spans="1:10" ht="49.5" customHeight="1">
      <c r="A8" s="348" t="s">
        <v>476</v>
      </c>
      <c r="B8" s="348"/>
      <c r="C8" s="348"/>
      <c r="D8" s="348"/>
      <c r="E8" s="348"/>
      <c r="F8" s="348"/>
      <c r="G8" s="348"/>
      <c r="H8" s="348"/>
      <c r="I8" s="348"/>
      <c r="J8" s="348"/>
    </row>
    <row r="9" spans="1:10" ht="22.5">
      <c r="A9" s="338" t="s">
        <v>455</v>
      </c>
      <c r="B9" s="338"/>
      <c r="C9" s="338"/>
      <c r="D9" s="338"/>
      <c r="E9" s="338"/>
      <c r="F9" s="338"/>
      <c r="G9" s="338"/>
      <c r="H9" s="338"/>
      <c r="I9" s="338"/>
      <c r="J9" s="338"/>
    </row>
    <row r="10" spans="1:10" ht="14.25" customHeight="1">
      <c r="A10" s="13"/>
      <c r="B10" s="13"/>
      <c r="C10" s="13"/>
      <c r="D10" s="13"/>
      <c r="E10" s="13"/>
      <c r="F10" s="13"/>
      <c r="G10" s="13"/>
      <c r="H10" s="13"/>
      <c r="I10" s="13"/>
      <c r="J10" s="13"/>
    </row>
    <row r="11" spans="1:10" ht="21.75" customHeight="1">
      <c r="A11" s="338" t="s">
        <v>81</v>
      </c>
      <c r="B11" s="338"/>
      <c r="C11" s="338"/>
      <c r="D11" s="338"/>
      <c r="E11" s="338"/>
      <c r="F11" s="338"/>
      <c r="G11" s="338"/>
      <c r="H11" s="338"/>
      <c r="I11" s="338"/>
      <c r="J11" s="338"/>
    </row>
    <row r="12" spans="1:10" ht="12" customHeight="1">
      <c r="B12" s="22"/>
      <c r="C12" s="4"/>
      <c r="D12" s="4"/>
      <c r="E12" s="4"/>
      <c r="F12" s="22"/>
      <c r="G12" s="22"/>
      <c r="H12" s="22"/>
      <c r="I12" s="22"/>
      <c r="J12" s="22"/>
    </row>
    <row r="13" spans="1:10" ht="31.5" customHeight="1">
      <c r="A13" s="339" t="s">
        <v>97</v>
      </c>
      <c r="B13" s="340" t="s">
        <v>7</v>
      </c>
      <c r="C13" s="341" t="s">
        <v>338</v>
      </c>
      <c r="D13" s="341" t="s">
        <v>339</v>
      </c>
      <c r="E13" s="341" t="s">
        <v>340</v>
      </c>
      <c r="F13" s="341" t="s">
        <v>341</v>
      </c>
      <c r="G13" s="340" t="s">
        <v>116</v>
      </c>
      <c r="H13" s="340"/>
      <c r="I13" s="340"/>
      <c r="J13" s="340"/>
    </row>
    <row r="14" spans="1:10" ht="40.5" customHeight="1">
      <c r="A14" s="339"/>
      <c r="B14" s="340"/>
      <c r="C14" s="342"/>
      <c r="D14" s="342"/>
      <c r="E14" s="342"/>
      <c r="F14" s="342"/>
      <c r="G14" s="15" t="s">
        <v>77</v>
      </c>
      <c r="H14" s="15" t="s">
        <v>78</v>
      </c>
      <c r="I14" s="15" t="s">
        <v>79</v>
      </c>
      <c r="J14" s="15" t="s">
        <v>40</v>
      </c>
    </row>
    <row r="15" spans="1:10" ht="20.100000000000001" customHeight="1">
      <c r="A15" s="6">
        <v>1</v>
      </c>
      <c r="B15" s="7">
        <v>2</v>
      </c>
      <c r="C15" s="7">
        <v>3</v>
      </c>
      <c r="D15" s="7">
        <v>4</v>
      </c>
      <c r="E15" s="7">
        <v>5</v>
      </c>
      <c r="F15" s="7">
        <v>6</v>
      </c>
      <c r="G15" s="7">
        <v>7</v>
      </c>
      <c r="H15" s="7">
        <v>8</v>
      </c>
      <c r="I15" s="7">
        <v>9</v>
      </c>
      <c r="J15" s="7">
        <v>10</v>
      </c>
    </row>
    <row r="16" spans="1:10" ht="24.95" customHeight="1">
      <c r="A16" s="353" t="s">
        <v>52</v>
      </c>
      <c r="B16" s="353"/>
      <c r="C16" s="353"/>
      <c r="D16" s="353"/>
      <c r="E16" s="353"/>
      <c r="F16" s="353"/>
      <c r="G16" s="353"/>
      <c r="H16" s="353"/>
      <c r="I16" s="353"/>
      <c r="J16" s="353"/>
    </row>
    <row r="17" spans="1:11" ht="43.5" customHeight="1">
      <c r="A17" s="49" t="s">
        <v>82</v>
      </c>
      <c r="B17" s="6">
        <v>1000</v>
      </c>
      <c r="C17" s="12">
        <f>'I.Розшифрування до запланованог'!C9</f>
        <v>81325.100000000006</v>
      </c>
      <c r="D17" s="12">
        <f>'I.Розшифрування до запланованог'!D9</f>
        <v>159495.4</v>
      </c>
      <c r="E17" s="12">
        <f>'I.Розшифрування до запланованог'!E9</f>
        <v>159495.4</v>
      </c>
      <c r="F17" s="12">
        <f>'I.Розшифрування до запланованог'!F9</f>
        <v>9025.9</v>
      </c>
      <c r="G17" s="12">
        <f>'I.Розшифрування до запланованог'!G9</f>
        <v>666.39999999999986</v>
      </c>
      <c r="H17" s="12">
        <f>'I.Розшифрування до запланованог'!H9</f>
        <v>3958.2</v>
      </c>
      <c r="I17" s="12">
        <f>'I.Розшифрування до запланованог'!I9</f>
        <v>4013.6</v>
      </c>
      <c r="J17" s="12">
        <f>'I.Розшифрування до запланованог'!J9</f>
        <v>387.70000000000005</v>
      </c>
    </row>
    <row r="18" spans="1:11" ht="37.5" customHeight="1">
      <c r="A18" s="49" t="s">
        <v>74</v>
      </c>
      <c r="B18" s="6">
        <v>1010</v>
      </c>
      <c r="C18" s="12">
        <f>'I.Розшифрування до запланованог'!C10</f>
        <v>72930.8</v>
      </c>
      <c r="D18" s="12">
        <f>'I.Розшифрування до запланованог'!D10</f>
        <v>141534.39999999999</v>
      </c>
      <c r="E18" s="12">
        <f>'I.Розшифрування до запланованог'!E10</f>
        <v>141534.39999999999</v>
      </c>
      <c r="F18" s="12">
        <f>'I.Розшифрування до запланованог'!F10</f>
        <v>152687.09999999998</v>
      </c>
      <c r="G18" s="12">
        <f>'I.Розшифрування до запланованог'!G10</f>
        <v>25265.9</v>
      </c>
      <c r="H18" s="12">
        <f>'I.Розшифрування до запланованог'!H10</f>
        <v>48855.3</v>
      </c>
      <c r="I18" s="12">
        <f>'I.Розшифрування до запланованог'!I10</f>
        <v>50553.2</v>
      </c>
      <c r="J18" s="12">
        <f>'I.Розшифрування до запланованог'!J10</f>
        <v>28012.7</v>
      </c>
    </row>
    <row r="19" spans="1:11" ht="37.5" customHeight="1">
      <c r="A19" s="50" t="s">
        <v>100</v>
      </c>
      <c r="B19" s="61">
        <v>1020</v>
      </c>
      <c r="C19" s="69">
        <f>'I.Розшифрування до запланованог'!C31</f>
        <v>8394.3000000000029</v>
      </c>
      <c r="D19" s="69">
        <f>'I.Розшифрування до запланованог'!D31</f>
        <v>17961</v>
      </c>
      <c r="E19" s="69">
        <f>'I.Розшифрування до запланованог'!E31</f>
        <v>17961</v>
      </c>
      <c r="F19" s="69">
        <f>'I.Розшифрування до запланованог'!F31</f>
        <v>-143661.19999999998</v>
      </c>
      <c r="G19" s="69">
        <f>'I.Розшифрування до запланованог'!G31</f>
        <v>-24599.5</v>
      </c>
      <c r="H19" s="69">
        <f>'I.Розшифрування до запланованог'!H31</f>
        <v>-44897.100000000006</v>
      </c>
      <c r="I19" s="69">
        <f>'I.Розшифрування до запланованог'!I31</f>
        <v>-46539.6</v>
      </c>
      <c r="J19" s="69">
        <f>'I.Розшифрування до запланованог'!J31</f>
        <v>-27625</v>
      </c>
    </row>
    <row r="20" spans="1:11" ht="37.5" customHeight="1">
      <c r="A20" s="63" t="s">
        <v>126</v>
      </c>
      <c r="B20" s="64">
        <v>1170</v>
      </c>
      <c r="C20" s="70">
        <f>'I.Розшифрування до запланованог'!C105</f>
        <v>-3920.1999999999975</v>
      </c>
      <c r="D20" s="70">
        <f>'I.Розшифрування до запланованог'!D105</f>
        <v>0.20000000000288765</v>
      </c>
      <c r="E20" s="70">
        <f>'I.Розшифрування до запланованог'!E105</f>
        <v>0.20000000000288765</v>
      </c>
      <c r="F20" s="70">
        <f>'I.Розшифрування до запланованог'!F105</f>
        <v>0.80000000000586624</v>
      </c>
      <c r="G20" s="70">
        <f>'I.Розшифрування до запланованог'!G105</f>
        <v>2012.1999999999989</v>
      </c>
      <c r="H20" s="70">
        <f>'I.Розшифрування до запланованог'!H105</f>
        <v>-1750.0000000000082</v>
      </c>
      <c r="I20" s="70">
        <f>'I.Розшифрування до запланованог'!I105</f>
        <v>-1854.4000000000019</v>
      </c>
      <c r="J20" s="70">
        <f>'I.Розшифрування до запланованог'!J105</f>
        <v>1592.9999999999989</v>
      </c>
    </row>
    <row r="21" spans="1:11" ht="35.25" customHeight="1">
      <c r="A21" s="63" t="s">
        <v>114</v>
      </c>
      <c r="B21" s="64">
        <v>1200</v>
      </c>
      <c r="C21" s="70">
        <f>'I.Розшифрування до запланованог'!C108</f>
        <v>-3920.1999999999975</v>
      </c>
      <c r="D21" s="70">
        <f>'I.Розшифрування до запланованог'!D108</f>
        <v>0.20000000000288765</v>
      </c>
      <c r="E21" s="70">
        <f>'I.Розшифрування до запланованог'!E108</f>
        <v>0.20000000000288765</v>
      </c>
      <c r="F21" s="70">
        <f>'I.Розшифрування до запланованог'!F108</f>
        <v>0.80000000000586624</v>
      </c>
      <c r="G21" s="70">
        <f>'I.Розшифрування до запланованог'!G108</f>
        <v>2012.1999999999989</v>
      </c>
      <c r="H21" s="70">
        <f>'I.Розшифрування до запланованог'!H108</f>
        <v>-1750.0000000000082</v>
      </c>
      <c r="I21" s="70">
        <f>'I.Розшифрування до запланованог'!I108</f>
        <v>-1854.4000000000019</v>
      </c>
      <c r="J21" s="70">
        <f>'I.Розшифрування до запланованог'!J108</f>
        <v>1592.9999999999989</v>
      </c>
    </row>
    <row r="22" spans="1:11" ht="34.5" customHeight="1">
      <c r="A22" s="354" t="s">
        <v>117</v>
      </c>
      <c r="B22" s="354"/>
      <c r="C22" s="354"/>
      <c r="D22" s="354"/>
      <c r="E22" s="354"/>
      <c r="F22" s="354"/>
      <c r="G22" s="354"/>
      <c r="H22" s="354"/>
      <c r="I22" s="354"/>
      <c r="J22" s="354"/>
    </row>
    <row r="23" spans="1:11" ht="20.100000000000001" customHeight="1">
      <c r="A23" s="30" t="s">
        <v>70</v>
      </c>
      <c r="B23" s="6">
        <v>2111</v>
      </c>
      <c r="C23" s="12">
        <f>'II. Розрахунки з бюджетом'!C22</f>
        <v>0</v>
      </c>
      <c r="D23" s="12">
        <f>'II. Розрахунки з бюджетом'!D22</f>
        <v>0</v>
      </c>
      <c r="E23" s="12">
        <f>'II. Розрахунки з бюджетом'!E22</f>
        <v>0</v>
      </c>
      <c r="F23" s="12">
        <f>'II. Розрахунки з бюджетом'!F22</f>
        <v>0</v>
      </c>
      <c r="G23" s="12">
        <f>'II. Розрахунки з бюджетом'!G22</f>
        <v>0</v>
      </c>
      <c r="H23" s="12">
        <f>'II. Розрахунки з бюджетом'!H22</f>
        <v>0</v>
      </c>
      <c r="I23" s="12">
        <f>'II. Розрахунки з бюджетом'!I22</f>
        <v>0</v>
      </c>
      <c r="J23" s="12">
        <f>'II. Розрахунки з бюджетом'!J22</f>
        <v>0</v>
      </c>
    </row>
    <row r="24" spans="1:11" ht="51.75" customHeight="1">
      <c r="A24" s="30" t="s">
        <v>118</v>
      </c>
      <c r="B24" s="6">
        <v>2112</v>
      </c>
      <c r="C24" s="88">
        <f>'II. Розрахунки з бюджетом'!C23</f>
        <v>703.9</v>
      </c>
      <c r="D24" s="88">
        <f>'II. Розрахунки з бюджетом'!D23</f>
        <v>1773</v>
      </c>
      <c r="E24" s="88">
        <f>'II. Розрахунки з бюджетом'!E23</f>
        <v>1773</v>
      </c>
      <c r="F24" s="12">
        <f>'II. Розрахунки з бюджетом'!F23</f>
        <v>1805.1</v>
      </c>
      <c r="G24" s="12">
        <f>'II. Розрахунки з бюджетом'!G23</f>
        <v>133.30000000000001</v>
      </c>
      <c r="H24" s="12">
        <f>'II. Розрахунки з бюджетом'!H23</f>
        <v>791.6</v>
      </c>
      <c r="I24" s="12">
        <f>'II. Розрахунки з бюджетом'!I23</f>
        <v>802.7</v>
      </c>
      <c r="J24" s="12">
        <f>'II. Розрахунки з бюджетом'!J23</f>
        <v>77.5</v>
      </c>
      <c r="K24" s="175"/>
    </row>
    <row r="25" spans="1:11" ht="43.5" customHeight="1">
      <c r="A25" s="300" t="s">
        <v>119</v>
      </c>
      <c r="B25" s="87">
        <v>2113</v>
      </c>
      <c r="C25" s="104">
        <f>'II. Розрахунки з бюджетом'!C24</f>
        <v>0</v>
      </c>
      <c r="D25" s="104">
        <f>'II. Розрахунки з бюджетом'!D24</f>
        <v>0</v>
      </c>
      <c r="E25" s="104">
        <f>'II. Розрахунки з бюджетом'!E24</f>
        <v>0</v>
      </c>
      <c r="F25" s="60">
        <f>'II. Розрахунки з бюджетом'!F24</f>
        <v>0</v>
      </c>
      <c r="G25" s="12">
        <f>'II. Розрахунки з бюджетом'!G24</f>
        <v>0</v>
      </c>
      <c r="H25" s="12">
        <f>'II. Розрахунки з бюджетом'!H24</f>
        <v>0</v>
      </c>
      <c r="I25" s="12">
        <f>'II. Розрахунки з бюджетом'!I24</f>
        <v>0</v>
      </c>
      <c r="J25" s="12">
        <f>'II. Розрахунки з бюджетом'!J24</f>
        <v>0</v>
      </c>
    </row>
    <row r="26" spans="1:11" ht="42.75" customHeight="1">
      <c r="A26" s="48" t="s">
        <v>194</v>
      </c>
      <c r="B26" s="6">
        <v>2120</v>
      </c>
      <c r="C26" s="89">
        <f>'II. Розрахунки з бюджетом'!C29+'II. Розрахунки з бюджетом'!C27</f>
        <v>6298.2</v>
      </c>
      <c r="D26" s="89">
        <f>'II. Розрахунки з бюджетом'!D29+'II. Розрахунки з бюджетом'!D27</f>
        <v>9022.0999999999985</v>
      </c>
      <c r="E26" s="89">
        <f>'II. Розрахунки з бюджетом'!E29+'II. Розрахунки з бюджетом'!E27</f>
        <v>9022.0999999999985</v>
      </c>
      <c r="F26" s="89">
        <f>'II. Розрахунки з бюджетом'!F29+'II. Розрахунки з бюджетом'!F27</f>
        <v>9928.2000000000007</v>
      </c>
      <c r="G26" s="89">
        <f>'II. Розрахунки з бюджетом'!G29+'II. Розрахунки з бюджетом'!G27</f>
        <v>2287.7000000000003</v>
      </c>
      <c r="H26" s="89">
        <f>'II. Розрахунки з бюджетом'!H29+'II. Розрахунки з бюджетом'!H27</f>
        <v>2310</v>
      </c>
      <c r="I26" s="89">
        <f>'II. Розрахунки з бюджетом'!I29+'II. Розрахунки з бюджетом'!I27</f>
        <v>2612.3000000000002</v>
      </c>
      <c r="J26" s="89">
        <f>'II. Розрахунки з бюджетом'!J29+'II. Розрахунки з бюджетом'!J27</f>
        <v>2718.2</v>
      </c>
      <c r="K26" s="175"/>
    </row>
    <row r="27" spans="1:11" ht="51" customHeight="1">
      <c r="A27" s="48" t="s">
        <v>47</v>
      </c>
      <c r="B27" s="6">
        <v>2132</v>
      </c>
      <c r="C27" s="12">
        <f>'II. Розрахунки з бюджетом'!C36</f>
        <v>6340.6</v>
      </c>
      <c r="D27" s="12">
        <f>'II. Розрахунки з бюджетом'!D36</f>
        <v>10112.4</v>
      </c>
      <c r="E27" s="12">
        <f>'II. Розрахунки з бюджетом'!E36</f>
        <v>10112.4</v>
      </c>
      <c r="F27" s="12">
        <f>'II. Розрахунки з бюджетом'!F36</f>
        <v>11134.6</v>
      </c>
      <c r="G27" s="12">
        <f>'II. Розрахунки з бюджетом'!G36</f>
        <v>2563.5</v>
      </c>
      <c r="H27" s="12">
        <f>'II. Розрахунки з бюджетом'!H36</f>
        <v>2589.9</v>
      </c>
      <c r="I27" s="12">
        <f>'II. Розрахунки з бюджетом'!I36</f>
        <v>2930.8</v>
      </c>
      <c r="J27" s="12">
        <f>'II. Розрахунки з бюджетом'!J36</f>
        <v>3050.4</v>
      </c>
      <c r="K27" s="175"/>
    </row>
    <row r="28" spans="1:11" ht="41.25" customHeight="1">
      <c r="A28" s="47" t="s">
        <v>98</v>
      </c>
      <c r="B28" s="61">
        <v>2200</v>
      </c>
      <c r="C28" s="69">
        <f>'II. Розрахунки з бюджетом'!C41</f>
        <v>13342.7</v>
      </c>
      <c r="D28" s="69">
        <f>'II. Розрахунки з бюджетом'!D41</f>
        <v>20907.5</v>
      </c>
      <c r="E28" s="69">
        <f>'II. Розрахунки з бюджетом'!E41</f>
        <v>20907.5</v>
      </c>
      <c r="F28" s="69">
        <f>'II. Розрахунки з бюджетом'!F41</f>
        <v>22867.9</v>
      </c>
      <c r="G28" s="69">
        <f>'II. Розрахунки з бюджетом'!G41</f>
        <v>4984.5</v>
      </c>
      <c r="H28" s="69">
        <f>'II. Розрахунки з бюджетом'!H41</f>
        <v>5691.5</v>
      </c>
      <c r="I28" s="69">
        <f>'II. Розрахунки з бюджетом'!I41</f>
        <v>6345.8</v>
      </c>
      <c r="J28" s="69">
        <f>'II. Розрахунки з бюджетом'!J41</f>
        <v>5846.1</v>
      </c>
    </row>
    <row r="29" spans="1:11" ht="30.75" customHeight="1">
      <c r="A29" s="350" t="s">
        <v>120</v>
      </c>
      <c r="B29" s="351"/>
      <c r="C29" s="351"/>
      <c r="D29" s="351"/>
      <c r="E29" s="351"/>
      <c r="F29" s="351"/>
      <c r="G29" s="351"/>
      <c r="H29" s="351"/>
      <c r="I29" s="351"/>
      <c r="J29" s="352"/>
    </row>
    <row r="30" spans="1:11" ht="28.5" customHeight="1">
      <c r="A30" s="47" t="s">
        <v>84</v>
      </c>
      <c r="B30" s="61">
        <f>'IV. Кап. інвестиції'!B9</f>
        <v>4000</v>
      </c>
      <c r="C30" s="69">
        <f>'IV. Кап. інвестиції'!C9</f>
        <v>16188.299999999997</v>
      </c>
      <c r="D30" s="69">
        <f>'IV. Кап. інвестиції'!D9</f>
        <v>44816.999999999993</v>
      </c>
      <c r="E30" s="69">
        <f>'IV. Кап. інвестиції'!E9</f>
        <v>44816.999999999993</v>
      </c>
      <c r="F30" s="69">
        <f>'IV. Кап. інвестиції'!F9</f>
        <v>75868.5</v>
      </c>
      <c r="G30" s="69">
        <f>'IV. Кап. інвестиції'!G9</f>
        <v>99.2</v>
      </c>
      <c r="H30" s="69">
        <f>'IV. Кап. інвестиції'!H9</f>
        <v>14032.1</v>
      </c>
      <c r="I30" s="69">
        <f>'IV. Кап. інвестиції'!I9</f>
        <v>19424.900000000001</v>
      </c>
      <c r="J30" s="69">
        <f>'IV. Кап. інвестиції'!J9</f>
        <v>42312.3</v>
      </c>
    </row>
    <row r="31" spans="1:11" s="5" customFormat="1" ht="33.75" customHeight="1">
      <c r="A31" s="351" t="s">
        <v>121</v>
      </c>
      <c r="B31" s="351"/>
      <c r="C31" s="351"/>
      <c r="D31" s="351"/>
      <c r="E31" s="351"/>
      <c r="F31" s="351"/>
      <c r="G31" s="351"/>
      <c r="H31" s="351"/>
      <c r="I31" s="351"/>
      <c r="J31" s="351"/>
    </row>
    <row r="32" spans="1:11" s="5" customFormat="1" ht="93" customHeight="1">
      <c r="A32" s="80" t="s">
        <v>122</v>
      </c>
      <c r="B32" s="81">
        <v>5010</v>
      </c>
      <c r="C32" s="150">
        <f>' V. Коефіцієнтний аналіз'!D9</f>
        <v>-111.3788</v>
      </c>
      <c r="D32" s="150">
        <f>' V. Коефіцієнтний аналіз'!E9</f>
        <v>2.3E-3</v>
      </c>
      <c r="E32" s="150">
        <f>' V. Коефіцієнтний аналіз'!F9</f>
        <v>2.3E-3</v>
      </c>
      <c r="F32" s="150">
        <f>' V. Коефіцієнтний аналіз'!G9</f>
        <v>8.5000000000000006E-3</v>
      </c>
      <c r="G32" s="81" t="s">
        <v>15</v>
      </c>
      <c r="H32" s="81" t="s">
        <v>15</v>
      </c>
      <c r="I32" s="81" t="s">
        <v>15</v>
      </c>
      <c r="J32" s="81" t="s">
        <v>15</v>
      </c>
    </row>
    <row r="33" spans="1:10" ht="71.25" customHeight="1">
      <c r="A33" s="313" t="s">
        <v>123</v>
      </c>
      <c r="B33" s="6">
        <v>5020</v>
      </c>
      <c r="C33" s="151">
        <f>' V. Коефіцієнтний аналіз'!D10</f>
        <v>-2.7967</v>
      </c>
      <c r="D33" s="151">
        <f>' V. Коефіцієнтний аналіз'!E10</f>
        <v>1E-4</v>
      </c>
      <c r="E33" s="151">
        <f>' V. Коефіцієнтний аналіз'!F10</f>
        <v>1E-4</v>
      </c>
      <c r="F33" s="151">
        <f>' V. Коефіцієнтний аналіз'!G10</f>
        <v>4.0000000000000002E-4</v>
      </c>
      <c r="G33" s="58" t="s">
        <v>15</v>
      </c>
      <c r="H33" s="58" t="s">
        <v>15</v>
      </c>
      <c r="I33" s="58" t="s">
        <v>15</v>
      </c>
      <c r="J33" s="58" t="s">
        <v>15</v>
      </c>
    </row>
    <row r="34" spans="1:10" s="2" customFormat="1" ht="72" customHeight="1">
      <c r="A34" s="79" t="s">
        <v>124</v>
      </c>
      <c r="B34" s="6">
        <v>5030</v>
      </c>
      <c r="C34" s="152">
        <f>' V. Коефіцієнтний аналіз'!D11</f>
        <v>-4.0099</v>
      </c>
      <c r="D34" s="152">
        <f>' V. Коефіцієнтний аналіз'!E11</f>
        <v>1.4939867035399091E-6</v>
      </c>
      <c r="E34" s="152">
        <f>' V. Коефіцієнтний аналіз'!F11</f>
        <v>1.4939867035399091E-6</v>
      </c>
      <c r="F34" s="152">
        <f>' V. Коефіцієнтний аналіз'!G11</f>
        <v>4.041832971212027E-6</v>
      </c>
      <c r="G34" s="6" t="s">
        <v>15</v>
      </c>
      <c r="H34" s="6" t="s">
        <v>15</v>
      </c>
      <c r="I34" s="6" t="s">
        <v>15</v>
      </c>
      <c r="J34" s="6" t="s">
        <v>15</v>
      </c>
    </row>
    <row r="35" spans="1:10" ht="82.5" customHeight="1">
      <c r="A35" s="47" t="s">
        <v>554</v>
      </c>
      <c r="B35" s="6">
        <v>5040</v>
      </c>
      <c r="C35" s="152">
        <f>' V. Коефіцієнтний аналіз'!D12</f>
        <v>21.591999999999999</v>
      </c>
      <c r="D35" s="152">
        <f>' V. Коефіцієнтний аналіз'!E12</f>
        <v>24.265000000000001</v>
      </c>
      <c r="E35" s="152">
        <f>' V. Коефіцієнтний аналіз'!F12</f>
        <v>24.265000000000001</v>
      </c>
      <c r="F35" s="152">
        <f>' V. Коефіцієнтний аналіз'!G12</f>
        <v>29.541799999999999</v>
      </c>
      <c r="G35" s="6" t="s">
        <v>15</v>
      </c>
      <c r="H35" s="6" t="s">
        <v>15</v>
      </c>
      <c r="I35" s="6" t="s">
        <v>15</v>
      </c>
      <c r="J35" s="6" t="s">
        <v>15</v>
      </c>
    </row>
    <row r="36" spans="1:10" ht="81" customHeight="1">
      <c r="A36" s="47" t="s">
        <v>125</v>
      </c>
      <c r="B36" s="6">
        <v>5050</v>
      </c>
      <c r="C36" s="152">
        <f>' V. Коефіцієнтний аналіз'!D13</f>
        <v>-0.61229999999999996</v>
      </c>
      <c r="D36" s="152">
        <f>' V. Коефіцієнтний аналіз'!E13</f>
        <v>-0.54269999999999996</v>
      </c>
      <c r="E36" s="152">
        <f>' V. Коефіцієнтний аналіз'!F13</f>
        <v>-0.54269999999999996</v>
      </c>
      <c r="F36" s="152">
        <f>' V. Коефіцієнтний аналіз'!G13</f>
        <v>-0.45050000000000001</v>
      </c>
      <c r="G36" s="6" t="s">
        <v>15</v>
      </c>
      <c r="H36" s="6" t="s">
        <v>15</v>
      </c>
      <c r="I36" s="6" t="s">
        <v>15</v>
      </c>
      <c r="J36" s="6" t="s">
        <v>15</v>
      </c>
    </row>
    <row r="37" spans="1:10" s="337" customFormat="1" ht="20.25" customHeight="1"/>
    <row r="38" spans="1:10" ht="36" customHeight="1">
      <c r="A38" s="349" t="s">
        <v>127</v>
      </c>
      <c r="B38" s="349"/>
      <c r="C38" s="349"/>
      <c r="D38" s="349"/>
      <c r="E38" s="349"/>
      <c r="F38" s="349"/>
      <c r="G38" s="349"/>
      <c r="H38" s="349"/>
      <c r="I38" s="349"/>
      <c r="J38" s="349"/>
    </row>
    <row r="39" spans="1:10" ht="38.25" customHeight="1">
      <c r="A39" s="108" t="s">
        <v>128</v>
      </c>
      <c r="B39" s="157">
        <v>6000</v>
      </c>
      <c r="C39" s="280">
        <v>96684.9</v>
      </c>
      <c r="D39" s="280">
        <f>D40</f>
        <v>133760.99999999997</v>
      </c>
      <c r="E39" s="244">
        <v>133760.99999999997</v>
      </c>
      <c r="F39" s="280">
        <f>F40</f>
        <v>202370.29999999996</v>
      </c>
      <c r="G39" s="157" t="s">
        <v>15</v>
      </c>
      <c r="H39" s="157" t="s">
        <v>15</v>
      </c>
      <c r="I39" s="157" t="s">
        <v>15</v>
      </c>
      <c r="J39" s="157" t="s">
        <v>15</v>
      </c>
    </row>
    <row r="40" spans="1:10" ht="24.75" customHeight="1">
      <c r="A40" s="108" t="s">
        <v>129</v>
      </c>
      <c r="B40" s="157">
        <v>6001</v>
      </c>
      <c r="C40" s="12">
        <f>C41+C42</f>
        <v>96024</v>
      </c>
      <c r="D40" s="12">
        <f>D41+D42</f>
        <v>133760.99999999997</v>
      </c>
      <c r="E40" s="69">
        <v>133760.99999999997</v>
      </c>
      <c r="F40" s="12">
        <f>F41+F42</f>
        <v>202370.29999999996</v>
      </c>
      <c r="G40" s="157" t="s">
        <v>15</v>
      </c>
      <c r="H40" s="157" t="s">
        <v>15</v>
      </c>
      <c r="I40" s="157" t="s">
        <v>15</v>
      </c>
      <c r="J40" s="157" t="s">
        <v>15</v>
      </c>
    </row>
    <row r="41" spans="1:10" ht="24" customHeight="1">
      <c r="A41" s="108" t="s">
        <v>130</v>
      </c>
      <c r="B41" s="157">
        <v>6002</v>
      </c>
      <c r="C41" s="244">
        <v>247707.6</v>
      </c>
      <c r="D41" s="244">
        <f>C41+44817</f>
        <v>292524.59999999998</v>
      </c>
      <c r="E41" s="244">
        <v>292524.59999999998</v>
      </c>
      <c r="F41" s="244">
        <f>D41+75769.3</f>
        <v>368293.89999999997</v>
      </c>
      <c r="G41" s="157" t="s">
        <v>15</v>
      </c>
      <c r="H41" s="157" t="s">
        <v>15</v>
      </c>
      <c r="I41" s="157" t="s">
        <v>15</v>
      </c>
      <c r="J41" s="157" t="s">
        <v>15</v>
      </c>
    </row>
    <row r="42" spans="1:10" ht="21.75" customHeight="1">
      <c r="A42" s="108" t="s">
        <v>131</v>
      </c>
      <c r="B42" s="157">
        <v>6003</v>
      </c>
      <c r="C42" s="244">
        <v>-151683.6</v>
      </c>
      <c r="D42" s="244">
        <f>C42-7080</f>
        <v>-158763.6</v>
      </c>
      <c r="E42" s="244">
        <v>-158763.6</v>
      </c>
      <c r="F42" s="244">
        <f>D42-7160</f>
        <v>-165923.6</v>
      </c>
      <c r="G42" s="157" t="s">
        <v>15</v>
      </c>
      <c r="H42" s="157" t="s">
        <v>15</v>
      </c>
      <c r="I42" s="157" t="s">
        <v>15</v>
      </c>
      <c r="J42" s="157" t="s">
        <v>15</v>
      </c>
    </row>
    <row r="43" spans="1:10" ht="34.5" customHeight="1">
      <c r="A43" s="108" t="s">
        <v>132</v>
      </c>
      <c r="B43" s="157">
        <v>6010</v>
      </c>
      <c r="C43" s="280">
        <v>5674.9</v>
      </c>
      <c r="D43" s="280">
        <v>6410</v>
      </c>
      <c r="E43" s="244">
        <v>6410</v>
      </c>
      <c r="F43" s="280">
        <v>5980</v>
      </c>
      <c r="G43" s="157" t="s">
        <v>15</v>
      </c>
      <c r="H43" s="157" t="s">
        <v>15</v>
      </c>
      <c r="I43" s="157" t="s">
        <v>15</v>
      </c>
      <c r="J43" s="157" t="s">
        <v>15</v>
      </c>
    </row>
    <row r="44" spans="1:10" ht="41.25" customHeight="1">
      <c r="A44" s="108" t="s">
        <v>133</v>
      </c>
      <c r="B44" s="157">
        <v>6011</v>
      </c>
      <c r="C44" s="244">
        <v>204.5</v>
      </c>
      <c r="D44" s="244">
        <v>324.2</v>
      </c>
      <c r="E44" s="244">
        <v>324.2</v>
      </c>
      <c r="F44" s="244">
        <v>378.4</v>
      </c>
      <c r="G44" s="157" t="s">
        <v>15</v>
      </c>
      <c r="H44" s="157" t="s">
        <v>15</v>
      </c>
      <c r="I44" s="157" t="s">
        <v>15</v>
      </c>
      <c r="J44" s="157" t="s">
        <v>15</v>
      </c>
    </row>
    <row r="45" spans="1:10" ht="36" customHeight="1">
      <c r="A45" s="108" t="s">
        <v>134</v>
      </c>
      <c r="B45" s="157">
        <v>6012</v>
      </c>
      <c r="C45" s="244">
        <v>86.3</v>
      </c>
      <c r="D45" s="244">
        <v>97.1</v>
      </c>
      <c r="E45" s="244">
        <v>97.1</v>
      </c>
      <c r="F45" s="244">
        <v>101.2</v>
      </c>
      <c r="G45" s="157" t="s">
        <v>15</v>
      </c>
      <c r="H45" s="157" t="s">
        <v>15</v>
      </c>
      <c r="I45" s="157" t="s">
        <v>15</v>
      </c>
      <c r="J45" s="157" t="s">
        <v>15</v>
      </c>
    </row>
    <row r="46" spans="1:10" ht="21.75" customHeight="1">
      <c r="A46" s="108" t="s">
        <v>135</v>
      </c>
      <c r="B46" s="157">
        <v>6013</v>
      </c>
      <c r="C46" s="244">
        <v>216.8</v>
      </c>
      <c r="D46" s="244">
        <v>257.8</v>
      </c>
      <c r="E46" s="244">
        <v>257.8</v>
      </c>
      <c r="F46" s="244">
        <v>298.10000000000002</v>
      </c>
      <c r="G46" s="157" t="s">
        <v>15</v>
      </c>
      <c r="H46" s="157" t="s">
        <v>15</v>
      </c>
      <c r="I46" s="157" t="s">
        <v>15</v>
      </c>
      <c r="J46" s="157" t="s">
        <v>15</v>
      </c>
    </row>
    <row r="47" spans="1:10" ht="30.75" customHeight="1">
      <c r="A47" s="160" t="s">
        <v>136</v>
      </c>
      <c r="B47" s="84">
        <v>6020</v>
      </c>
      <c r="C47" s="281">
        <f>C39+C43</f>
        <v>102359.79999999999</v>
      </c>
      <c r="D47" s="281">
        <f>D39+D43</f>
        <v>140170.99999999997</v>
      </c>
      <c r="E47" s="299">
        <v>140170.99999999997</v>
      </c>
      <c r="F47" s="281">
        <f>F39+F43</f>
        <v>208350.29999999996</v>
      </c>
      <c r="G47" s="85" t="s">
        <v>15</v>
      </c>
      <c r="H47" s="85" t="s">
        <v>15</v>
      </c>
      <c r="I47" s="85" t="s">
        <v>15</v>
      </c>
      <c r="J47" s="85" t="s">
        <v>15</v>
      </c>
    </row>
    <row r="48" spans="1:10" ht="33" customHeight="1">
      <c r="A48" s="8" t="s">
        <v>137</v>
      </c>
      <c r="B48" s="157">
        <v>6030</v>
      </c>
      <c r="C48" s="244">
        <v>0</v>
      </c>
      <c r="D48" s="244">
        <v>0</v>
      </c>
      <c r="E48" s="244">
        <v>0</v>
      </c>
      <c r="F48" s="244">
        <v>0</v>
      </c>
      <c r="G48" s="157" t="s">
        <v>15</v>
      </c>
      <c r="H48" s="157" t="s">
        <v>15</v>
      </c>
      <c r="I48" s="157" t="s">
        <v>15</v>
      </c>
      <c r="J48" s="157" t="s">
        <v>15</v>
      </c>
    </row>
    <row r="49" spans="1:10" ht="34.5" customHeight="1">
      <c r="A49" s="108" t="s">
        <v>138</v>
      </c>
      <c r="B49" s="157">
        <v>6040</v>
      </c>
      <c r="C49" s="244">
        <v>4527.7</v>
      </c>
      <c r="D49" s="244">
        <v>5517</v>
      </c>
      <c r="E49" s="244">
        <v>5517</v>
      </c>
      <c r="F49" s="244">
        <v>6700</v>
      </c>
      <c r="G49" s="157" t="s">
        <v>15</v>
      </c>
      <c r="H49" s="157" t="s">
        <v>15</v>
      </c>
      <c r="I49" s="157" t="s">
        <v>15</v>
      </c>
      <c r="J49" s="157" t="s">
        <v>15</v>
      </c>
    </row>
    <row r="50" spans="1:10" ht="45.75" customHeight="1">
      <c r="A50" s="108" t="s">
        <v>139</v>
      </c>
      <c r="B50" s="157">
        <v>6041</v>
      </c>
      <c r="C50" s="244">
        <v>345.5</v>
      </c>
      <c r="D50" s="244">
        <v>401.5</v>
      </c>
      <c r="E50" s="244">
        <v>401.5</v>
      </c>
      <c r="F50" s="244">
        <v>456.2</v>
      </c>
      <c r="G50" s="157" t="s">
        <v>15</v>
      </c>
      <c r="H50" s="157" t="s">
        <v>15</v>
      </c>
      <c r="I50" s="157" t="s">
        <v>15</v>
      </c>
      <c r="J50" s="157" t="s">
        <v>15</v>
      </c>
    </row>
    <row r="51" spans="1:10" ht="44.25" customHeight="1">
      <c r="A51" s="108" t="s">
        <v>140</v>
      </c>
      <c r="B51" s="157">
        <v>6042</v>
      </c>
      <c r="C51" s="244">
        <v>1.4</v>
      </c>
      <c r="D51" s="244">
        <v>1.5</v>
      </c>
      <c r="E51" s="244">
        <v>1.5</v>
      </c>
      <c r="F51" s="244">
        <v>1.6</v>
      </c>
      <c r="G51" s="157" t="s">
        <v>15</v>
      </c>
      <c r="H51" s="157" t="s">
        <v>15</v>
      </c>
      <c r="I51" s="157" t="s">
        <v>15</v>
      </c>
      <c r="J51" s="157" t="s">
        <v>15</v>
      </c>
    </row>
    <row r="52" spans="1:10" ht="37.5" customHeight="1">
      <c r="A52" s="158" t="s">
        <v>141</v>
      </c>
      <c r="B52" s="106">
        <v>6050</v>
      </c>
      <c r="C52" s="244">
        <v>0</v>
      </c>
      <c r="D52" s="244">
        <v>0</v>
      </c>
      <c r="E52" s="244">
        <v>0</v>
      </c>
      <c r="F52" s="244">
        <v>0</v>
      </c>
      <c r="G52" s="157" t="s">
        <v>15</v>
      </c>
      <c r="H52" s="157" t="s">
        <v>15</v>
      </c>
      <c r="I52" s="157" t="s">
        <v>15</v>
      </c>
      <c r="J52" s="157" t="s">
        <v>15</v>
      </c>
    </row>
    <row r="53" spans="1:10" ht="24" customHeight="1">
      <c r="A53" s="108" t="s">
        <v>142</v>
      </c>
      <c r="B53" s="157">
        <v>6060</v>
      </c>
      <c r="C53" s="244">
        <v>0</v>
      </c>
      <c r="D53" s="244">
        <v>0</v>
      </c>
      <c r="E53" s="244">
        <v>0</v>
      </c>
      <c r="F53" s="244">
        <v>0</v>
      </c>
      <c r="G53" s="157" t="s">
        <v>15</v>
      </c>
      <c r="H53" s="157" t="s">
        <v>15</v>
      </c>
      <c r="I53" s="157" t="s">
        <v>15</v>
      </c>
      <c r="J53" s="157" t="s">
        <v>15</v>
      </c>
    </row>
    <row r="54" spans="1:10" ht="26.25" customHeight="1">
      <c r="A54" s="108" t="s">
        <v>143</v>
      </c>
      <c r="B54" s="157">
        <v>6070</v>
      </c>
      <c r="C54" s="244">
        <v>0</v>
      </c>
      <c r="D54" s="244">
        <v>0</v>
      </c>
      <c r="E54" s="244">
        <v>0</v>
      </c>
      <c r="F54" s="244">
        <v>0</v>
      </c>
      <c r="G54" s="157" t="s">
        <v>15</v>
      </c>
      <c r="H54" s="157" t="s">
        <v>15</v>
      </c>
      <c r="I54" s="157" t="s">
        <v>15</v>
      </c>
      <c r="J54" s="157" t="s">
        <v>15</v>
      </c>
    </row>
    <row r="55" spans="1:10" ht="30.75" customHeight="1">
      <c r="A55" s="158" t="s">
        <v>144</v>
      </c>
      <c r="B55" s="106">
        <v>6080</v>
      </c>
      <c r="C55" s="282">
        <v>97762</v>
      </c>
      <c r="D55" s="282">
        <v>133870</v>
      </c>
      <c r="E55" s="282">
        <v>133870</v>
      </c>
      <c r="F55" s="282">
        <v>197930</v>
      </c>
      <c r="G55" s="86" t="s">
        <v>15</v>
      </c>
      <c r="H55" s="86" t="s">
        <v>15</v>
      </c>
      <c r="I55" s="86" t="s">
        <v>15</v>
      </c>
      <c r="J55" s="86" t="s">
        <v>15</v>
      </c>
    </row>
    <row r="56" spans="1:10" ht="30.75" customHeight="1">
      <c r="A56" s="345" t="s">
        <v>145</v>
      </c>
      <c r="B56" s="346"/>
      <c r="C56" s="346"/>
      <c r="D56" s="346"/>
      <c r="E56" s="346"/>
      <c r="F56" s="346"/>
      <c r="G56" s="346"/>
      <c r="H56" s="346"/>
      <c r="I56" s="346"/>
      <c r="J56" s="347"/>
    </row>
    <row r="57" spans="1:10" ht="39.75" customHeight="1">
      <c r="A57" s="158" t="s">
        <v>146</v>
      </c>
      <c r="B57" s="106">
        <v>7000</v>
      </c>
      <c r="C57" s="194">
        <v>0</v>
      </c>
      <c r="D57" s="194">
        <v>0</v>
      </c>
      <c r="E57" s="194">
        <v>0</v>
      </c>
      <c r="F57" s="73">
        <f>'VI. Інформація до фінплану'!B49</f>
        <v>0</v>
      </c>
      <c r="G57" s="157" t="s">
        <v>15</v>
      </c>
      <c r="H57" s="157" t="s">
        <v>15</v>
      </c>
      <c r="I57" s="157" t="s">
        <v>15</v>
      </c>
      <c r="J57" s="157" t="s">
        <v>15</v>
      </c>
    </row>
    <row r="58" spans="1:10" ht="39.75" customHeight="1">
      <c r="A58" s="158" t="s">
        <v>147</v>
      </c>
      <c r="B58" s="106">
        <v>7010</v>
      </c>
      <c r="C58" s="194">
        <v>0</v>
      </c>
      <c r="D58" s="194">
        <v>0</v>
      </c>
      <c r="E58" s="194">
        <v>0</v>
      </c>
      <c r="F58" s="73">
        <f>'VI. Інформація до фінплану'!E49</f>
        <v>0</v>
      </c>
      <c r="G58" s="157" t="s">
        <v>15</v>
      </c>
      <c r="H58" s="157" t="s">
        <v>15</v>
      </c>
      <c r="I58" s="157" t="s">
        <v>15</v>
      </c>
      <c r="J58" s="157" t="s">
        <v>15</v>
      </c>
    </row>
    <row r="59" spans="1:10" ht="24" customHeight="1">
      <c r="A59" s="108" t="s">
        <v>148</v>
      </c>
      <c r="B59" s="157">
        <v>7011</v>
      </c>
      <c r="C59" s="195"/>
      <c r="D59" s="195"/>
      <c r="E59" s="195"/>
      <c r="F59" s="78">
        <f>'VI. Інформація до фінплану'!E43</f>
        <v>0</v>
      </c>
      <c r="G59" s="157" t="s">
        <v>15</v>
      </c>
      <c r="H59" s="157" t="s">
        <v>15</v>
      </c>
      <c r="I59" s="157" t="s">
        <v>15</v>
      </c>
      <c r="J59" s="157" t="s">
        <v>15</v>
      </c>
    </row>
    <row r="60" spans="1:10" ht="21.75" customHeight="1">
      <c r="A60" s="108" t="s">
        <v>149</v>
      </c>
      <c r="B60" s="157">
        <v>7012</v>
      </c>
      <c r="C60" s="195"/>
      <c r="D60" s="195"/>
      <c r="E60" s="195"/>
      <c r="F60" s="78">
        <f>'VI. Інформація до фінплану'!E45</f>
        <v>0</v>
      </c>
      <c r="G60" s="157" t="s">
        <v>15</v>
      </c>
      <c r="H60" s="157" t="s">
        <v>15</v>
      </c>
      <c r="I60" s="157" t="s">
        <v>15</v>
      </c>
      <c r="J60" s="157" t="s">
        <v>15</v>
      </c>
    </row>
    <row r="61" spans="1:10" ht="21" customHeight="1">
      <c r="A61" s="108" t="s">
        <v>150</v>
      </c>
      <c r="B61" s="157">
        <v>7013</v>
      </c>
      <c r="C61" s="195"/>
      <c r="D61" s="195"/>
      <c r="E61" s="195"/>
      <c r="F61" s="78">
        <f>'VI. Інформація до фінплану'!E47</f>
        <v>0</v>
      </c>
      <c r="G61" s="157" t="s">
        <v>15</v>
      </c>
      <c r="H61" s="157" t="s">
        <v>15</v>
      </c>
      <c r="I61" s="157" t="s">
        <v>15</v>
      </c>
      <c r="J61" s="157" t="s">
        <v>15</v>
      </c>
    </row>
    <row r="62" spans="1:10" ht="37.5">
      <c r="A62" s="158" t="s">
        <v>151</v>
      </c>
      <c r="B62" s="106">
        <v>7030</v>
      </c>
      <c r="C62" s="194">
        <v>0</v>
      </c>
      <c r="D62" s="194">
        <v>0</v>
      </c>
      <c r="E62" s="194">
        <v>0</v>
      </c>
      <c r="F62" s="73">
        <f>F63+F64+F65</f>
        <v>0</v>
      </c>
      <c r="G62" s="157" t="s">
        <v>15</v>
      </c>
      <c r="H62" s="157" t="s">
        <v>15</v>
      </c>
      <c r="I62" s="157" t="s">
        <v>15</v>
      </c>
      <c r="J62" s="157" t="s">
        <v>15</v>
      </c>
    </row>
    <row r="63" spans="1:10" s="21" customFormat="1">
      <c r="A63" s="108" t="s">
        <v>148</v>
      </c>
      <c r="B63" s="157">
        <v>7031</v>
      </c>
      <c r="C63" s="198"/>
      <c r="D63" s="198"/>
      <c r="E63" s="198"/>
      <c r="F63" s="123">
        <f>'VI. Інформація до фінплану'!F43+'VI. Інформація до фінплану'!G43+'VI. Інформація до фінплану'!I43+'VI. Інформація до фінплану'!J43</f>
        <v>0</v>
      </c>
      <c r="G63" s="157" t="s">
        <v>15</v>
      </c>
      <c r="H63" s="157" t="s">
        <v>15</v>
      </c>
      <c r="I63" s="157" t="s">
        <v>15</v>
      </c>
      <c r="J63" s="157" t="s">
        <v>15</v>
      </c>
    </row>
    <row r="64" spans="1:10" s="21" customFormat="1">
      <c r="A64" s="108" t="s">
        <v>149</v>
      </c>
      <c r="B64" s="157">
        <v>7032</v>
      </c>
      <c r="C64" s="198"/>
      <c r="D64" s="198"/>
      <c r="E64" s="198"/>
      <c r="F64" s="123">
        <f>'VI. Інформація до фінплану'!F44+'VI. Інформація до фінплану'!G44+'VI. Інформація до фінплану'!I44+'VI. Інформація до фінплану'!J44</f>
        <v>0</v>
      </c>
      <c r="G64" s="157" t="s">
        <v>15</v>
      </c>
      <c r="H64" s="157" t="s">
        <v>15</v>
      </c>
      <c r="I64" s="157" t="s">
        <v>15</v>
      </c>
      <c r="J64" s="157" t="s">
        <v>15</v>
      </c>
    </row>
    <row r="65" spans="1:11" s="21" customFormat="1">
      <c r="A65" s="108" t="s">
        <v>150</v>
      </c>
      <c r="B65" s="157">
        <v>7033</v>
      </c>
      <c r="C65" s="198"/>
      <c r="D65" s="198"/>
      <c r="E65" s="198"/>
      <c r="F65" s="123">
        <f>'VI. Інформація до фінплану'!F45+'VI. Інформація до фінплану'!G45+'VI. Інформація до фінплану'!I45+'VI. Інформація до фінплану'!J45</f>
        <v>0</v>
      </c>
      <c r="G65" s="157" t="s">
        <v>15</v>
      </c>
      <c r="H65" s="157" t="s">
        <v>15</v>
      </c>
      <c r="I65" s="157" t="s">
        <v>15</v>
      </c>
      <c r="J65" s="157" t="s">
        <v>15</v>
      </c>
    </row>
    <row r="66" spans="1:11" s="21" customFormat="1" ht="37.5">
      <c r="A66" s="158" t="s">
        <v>152</v>
      </c>
      <c r="B66" s="106">
        <v>7040</v>
      </c>
      <c r="C66" s="153">
        <v>0</v>
      </c>
      <c r="D66" s="153">
        <v>0</v>
      </c>
      <c r="E66" s="153">
        <v>0</v>
      </c>
      <c r="F66" s="125">
        <f>'VI. Інформація до фінплану'!K49</f>
        <v>0</v>
      </c>
      <c r="G66" s="86" t="s">
        <v>15</v>
      </c>
      <c r="H66" s="86" t="s">
        <v>15</v>
      </c>
      <c r="I66" s="86" t="s">
        <v>15</v>
      </c>
      <c r="J66" s="86" t="s">
        <v>15</v>
      </c>
    </row>
    <row r="67" spans="1:11" s="21" customFormat="1" ht="30" customHeight="1">
      <c r="A67" s="345" t="s">
        <v>153</v>
      </c>
      <c r="B67" s="346"/>
      <c r="C67" s="346"/>
      <c r="D67" s="346"/>
      <c r="E67" s="346"/>
      <c r="F67" s="346"/>
      <c r="G67" s="346"/>
      <c r="H67" s="346"/>
      <c r="I67" s="346"/>
      <c r="J67" s="347"/>
    </row>
    <row r="68" spans="1:11" s="21" customFormat="1" ht="99.75" customHeight="1">
      <c r="A68" s="158" t="s">
        <v>334</v>
      </c>
      <c r="B68" s="106">
        <v>8000</v>
      </c>
      <c r="C68" s="195">
        <f>211+2+2</f>
        <v>215</v>
      </c>
      <c r="D68" s="195">
        <v>275</v>
      </c>
      <c r="E68" s="298">
        <v>275</v>
      </c>
      <c r="F68" s="195">
        <f>F71+F72+F73</f>
        <v>290</v>
      </c>
      <c r="G68" s="195">
        <f t="shared" ref="G68:J68" si="0">G71+G72+G73</f>
        <v>278</v>
      </c>
      <c r="H68" s="195">
        <f t="shared" si="0"/>
        <v>278</v>
      </c>
      <c r="I68" s="195">
        <f t="shared" si="0"/>
        <v>298</v>
      </c>
      <c r="J68" s="195">
        <f t="shared" si="0"/>
        <v>304</v>
      </c>
    </row>
    <row r="69" spans="1:11" s="21" customFormat="1" hidden="1">
      <c r="A69" s="108" t="s">
        <v>154</v>
      </c>
      <c r="B69" s="157">
        <v>8001</v>
      </c>
      <c r="C69" s="198"/>
      <c r="D69" s="198"/>
      <c r="E69" s="198"/>
      <c r="F69" s="198"/>
      <c r="G69" s="198"/>
      <c r="H69" s="198"/>
      <c r="I69" s="198"/>
      <c r="J69" s="198"/>
    </row>
    <row r="70" spans="1:11" s="21" customFormat="1" hidden="1">
      <c r="A70" s="108" t="s">
        <v>155</v>
      </c>
      <c r="B70" s="157">
        <v>8002</v>
      </c>
      <c r="C70" s="198"/>
      <c r="D70" s="198"/>
      <c r="E70" s="198"/>
      <c r="F70" s="198"/>
      <c r="G70" s="198"/>
      <c r="H70" s="198"/>
      <c r="I70" s="198"/>
      <c r="J70" s="198"/>
    </row>
    <row r="71" spans="1:11" s="21" customFormat="1" ht="24" customHeight="1">
      <c r="A71" s="108" t="s">
        <v>156</v>
      </c>
      <c r="B71" s="157">
        <v>8003</v>
      </c>
      <c r="C71" s="198">
        <v>1</v>
      </c>
      <c r="D71" s="198">
        <v>1</v>
      </c>
      <c r="E71" s="198">
        <v>1</v>
      </c>
      <c r="F71" s="198">
        <v>1</v>
      </c>
      <c r="G71" s="198">
        <v>1</v>
      </c>
      <c r="H71" s="198">
        <v>1</v>
      </c>
      <c r="I71" s="198">
        <v>1</v>
      </c>
      <c r="J71" s="198">
        <v>1</v>
      </c>
    </row>
    <row r="72" spans="1:11" s="21" customFormat="1" ht="37.5">
      <c r="A72" s="108" t="s">
        <v>99</v>
      </c>
      <c r="B72" s="157">
        <v>8004</v>
      </c>
      <c r="C72" s="198">
        <f>C68-C71-C73</f>
        <v>34</v>
      </c>
      <c r="D72" s="198">
        <f>D68-D71-D73</f>
        <v>38</v>
      </c>
      <c r="E72" s="198">
        <f>E68-E71-E73</f>
        <v>38</v>
      </c>
      <c r="F72" s="198">
        <v>44</v>
      </c>
      <c r="G72" s="198">
        <v>44</v>
      </c>
      <c r="H72" s="198">
        <v>44</v>
      </c>
      <c r="I72" s="198">
        <v>44</v>
      </c>
      <c r="J72" s="198">
        <v>44</v>
      </c>
    </row>
    <row r="73" spans="1:11" s="21" customFormat="1" ht="25.5" customHeight="1">
      <c r="A73" s="108" t="s">
        <v>96</v>
      </c>
      <c r="B73" s="157">
        <v>8005</v>
      </c>
      <c r="C73" s="198">
        <f>176+2+2</f>
        <v>180</v>
      </c>
      <c r="D73" s="198">
        <v>236</v>
      </c>
      <c r="E73" s="298">
        <v>236</v>
      </c>
      <c r="F73" s="198">
        <v>245</v>
      </c>
      <c r="G73" s="198">
        <v>233</v>
      </c>
      <c r="H73" s="198">
        <v>233</v>
      </c>
      <c r="I73" s="198">
        <v>253</v>
      </c>
      <c r="J73" s="198">
        <v>259</v>
      </c>
    </row>
    <row r="74" spans="1:11" s="21" customFormat="1" ht="27.75" customHeight="1">
      <c r="A74" s="158" t="s">
        <v>4</v>
      </c>
      <c r="B74" s="106">
        <v>8010</v>
      </c>
      <c r="C74" s="69">
        <f>'I.Розшифрування до запланованог'!C116</f>
        <v>31995.199999999997</v>
      </c>
      <c r="D74" s="69">
        <f>'I.Розшифрування до запланованог'!D116</f>
        <v>45965.3</v>
      </c>
      <c r="E74" s="69">
        <f>'I.Розшифрування до запланованог'!E116</f>
        <v>45965.3</v>
      </c>
      <c r="F74" s="69">
        <f>'I.Розшифрування до запланованог'!F116</f>
        <v>50611.7</v>
      </c>
      <c r="G74" s="69">
        <f>'I.Розшифрування до запланованог'!G116</f>
        <v>11652.199999999999</v>
      </c>
      <c r="H74" s="69">
        <f>'I.Розшифрування до запланованог'!H116</f>
        <v>11772.2</v>
      </c>
      <c r="I74" s="69">
        <f>'I.Розшифрування до запланованог'!I116</f>
        <v>13322.2</v>
      </c>
      <c r="J74" s="69">
        <f>'I.Розшифрування до запланованог'!J116</f>
        <v>13865.1</v>
      </c>
      <c r="K74" s="245"/>
    </row>
    <row r="75" spans="1:11" s="21" customFormat="1" hidden="1">
      <c r="A75" s="108" t="s">
        <v>154</v>
      </c>
      <c r="B75" s="157">
        <v>8011</v>
      </c>
      <c r="C75" s="244"/>
      <c r="D75" s="244"/>
      <c r="E75" s="12"/>
      <c r="F75" s="244"/>
      <c r="G75" s="244"/>
      <c r="H75" s="244"/>
      <c r="I75" s="244"/>
      <c r="J75" s="244"/>
    </row>
    <row r="76" spans="1:11" s="21" customFormat="1" hidden="1">
      <c r="A76" s="108" t="s">
        <v>155</v>
      </c>
      <c r="B76" s="157">
        <v>8012</v>
      </c>
      <c r="C76" s="244"/>
      <c r="D76" s="244"/>
      <c r="E76" s="12"/>
      <c r="F76" s="244"/>
      <c r="G76" s="244"/>
      <c r="H76" s="244"/>
      <c r="I76" s="244"/>
      <c r="J76" s="244"/>
    </row>
    <row r="77" spans="1:11" s="21" customFormat="1" ht="24" customHeight="1">
      <c r="A77" s="108" t="s">
        <v>156</v>
      </c>
      <c r="B77" s="157">
        <v>8013</v>
      </c>
      <c r="C77" s="244">
        <v>582.4</v>
      </c>
      <c r="D77" s="244">
        <v>1108.5999999999999</v>
      </c>
      <c r="E77" s="244">
        <v>1108.5999999999999</v>
      </c>
      <c r="F77" s="244">
        <v>1108.5999999999999</v>
      </c>
      <c r="G77" s="244">
        <v>267</v>
      </c>
      <c r="H77" s="244">
        <v>267</v>
      </c>
      <c r="I77" s="244">
        <v>267</v>
      </c>
      <c r="J77" s="244">
        <v>267</v>
      </c>
      <c r="K77" s="245"/>
    </row>
    <row r="78" spans="1:11" s="21" customFormat="1" ht="37.5">
      <c r="A78" s="108" t="s">
        <v>99</v>
      </c>
      <c r="B78" s="157">
        <v>8014</v>
      </c>
      <c r="C78" s="244">
        <v>9067.2000000000007</v>
      </c>
      <c r="D78" s="244">
        <v>11925.3</v>
      </c>
      <c r="E78" s="244">
        <v>11925.3</v>
      </c>
      <c r="F78" s="244">
        <v>14378.1</v>
      </c>
      <c r="G78" s="244">
        <v>3526.5</v>
      </c>
      <c r="H78" s="244">
        <v>3526.5</v>
      </c>
      <c r="I78" s="244">
        <v>3648.2</v>
      </c>
      <c r="J78" s="244">
        <v>3676.9</v>
      </c>
      <c r="K78" s="245"/>
    </row>
    <row r="79" spans="1:11" s="21" customFormat="1" ht="30" customHeight="1">
      <c r="A79" s="108" t="s">
        <v>96</v>
      </c>
      <c r="B79" s="157">
        <v>8015</v>
      </c>
      <c r="C79" s="244">
        <v>22345.599999999999</v>
      </c>
      <c r="D79" s="244">
        <v>32931.4</v>
      </c>
      <c r="E79" s="244">
        <v>32931.4</v>
      </c>
      <c r="F79" s="244">
        <v>35165.599999999999</v>
      </c>
      <c r="G79" s="244">
        <v>7858.7</v>
      </c>
      <c r="H79" s="244">
        <v>7978.7</v>
      </c>
      <c r="I79" s="244">
        <v>9407</v>
      </c>
      <c r="J79" s="244">
        <v>9921.2000000000007</v>
      </c>
      <c r="K79" s="245"/>
    </row>
    <row r="80" spans="1:11" s="21" customFormat="1" ht="62.25" customHeight="1">
      <c r="A80" s="158" t="s">
        <v>157</v>
      </c>
      <c r="B80" s="106">
        <v>8020</v>
      </c>
      <c r="C80" s="325">
        <v>12401.24</v>
      </c>
      <c r="D80" s="325">
        <v>13928.9</v>
      </c>
      <c r="E80" s="325">
        <v>13928.9</v>
      </c>
      <c r="F80" s="325">
        <v>14543.6</v>
      </c>
      <c r="G80" s="325">
        <v>13971.5</v>
      </c>
      <c r="H80" s="325">
        <v>14115.3</v>
      </c>
      <c r="I80" s="325">
        <v>14901.8</v>
      </c>
      <c r="J80" s="325">
        <v>15203</v>
      </c>
    </row>
    <row r="81" spans="1:10" s="21" customFormat="1" hidden="1">
      <c r="A81" s="108" t="s">
        <v>158</v>
      </c>
      <c r="B81" s="157">
        <v>8021</v>
      </c>
      <c r="C81" s="325"/>
      <c r="D81" s="325"/>
      <c r="E81" s="325"/>
      <c r="F81" s="325"/>
      <c r="G81" s="326"/>
      <c r="H81" s="326"/>
      <c r="I81" s="326"/>
      <c r="J81" s="326"/>
    </row>
    <row r="82" spans="1:10" s="21" customFormat="1" hidden="1">
      <c r="A82" s="108" t="s">
        <v>159</v>
      </c>
      <c r="B82" s="157">
        <v>8022</v>
      </c>
      <c r="C82" s="325"/>
      <c r="D82" s="325"/>
      <c r="E82" s="325"/>
      <c r="F82" s="325"/>
      <c r="G82" s="326"/>
      <c r="H82" s="326"/>
      <c r="I82" s="326"/>
      <c r="J82" s="326"/>
    </row>
    <row r="83" spans="1:10" s="21" customFormat="1" ht="22.5" customHeight="1">
      <c r="A83" s="108" t="s">
        <v>160</v>
      </c>
      <c r="B83" s="157">
        <v>8023</v>
      </c>
      <c r="C83" s="325">
        <v>48535.9</v>
      </c>
      <c r="D83" s="325">
        <v>92387</v>
      </c>
      <c r="E83" s="325">
        <v>92387</v>
      </c>
      <c r="F83" s="325">
        <v>89000</v>
      </c>
      <c r="G83" s="326">
        <v>89000</v>
      </c>
      <c r="H83" s="326">
        <v>89000</v>
      </c>
      <c r="I83" s="326">
        <v>89000</v>
      </c>
      <c r="J83" s="326">
        <v>89000</v>
      </c>
    </row>
    <row r="84" spans="1:10" s="21" customFormat="1">
      <c r="A84" s="161" t="s">
        <v>161</v>
      </c>
      <c r="B84" s="162" t="s">
        <v>162</v>
      </c>
      <c r="C84" s="326">
        <v>44497.3</v>
      </c>
      <c r="D84" s="326">
        <v>92387</v>
      </c>
      <c r="E84" s="326">
        <v>92387</v>
      </c>
      <c r="F84" s="326">
        <v>89000</v>
      </c>
      <c r="G84" s="327">
        <v>89000</v>
      </c>
      <c r="H84" s="327">
        <v>89000</v>
      </c>
      <c r="I84" s="327">
        <v>89000</v>
      </c>
      <c r="J84" s="327">
        <v>89000</v>
      </c>
    </row>
    <row r="85" spans="1:10" s="21" customFormat="1">
      <c r="A85" s="161" t="s">
        <v>163</v>
      </c>
      <c r="B85" s="162" t="s">
        <v>164</v>
      </c>
      <c r="C85" s="326">
        <v>0</v>
      </c>
      <c r="D85" s="326">
        <v>0</v>
      </c>
      <c r="E85" s="326">
        <v>0</v>
      </c>
      <c r="F85" s="326">
        <v>0</v>
      </c>
      <c r="G85" s="327">
        <v>0</v>
      </c>
      <c r="H85" s="327">
        <v>0</v>
      </c>
      <c r="I85" s="327">
        <v>0</v>
      </c>
      <c r="J85" s="327">
        <v>0</v>
      </c>
    </row>
    <row r="86" spans="1:10" s="21" customFormat="1" ht="37.5">
      <c r="A86" s="161" t="s">
        <v>165</v>
      </c>
      <c r="B86" s="162" t="s">
        <v>166</v>
      </c>
      <c r="C86" s="326">
        <v>4038.6</v>
      </c>
      <c r="D86" s="326">
        <v>0</v>
      </c>
      <c r="E86" s="326">
        <v>0</v>
      </c>
      <c r="F86" s="326">
        <v>0</v>
      </c>
      <c r="G86" s="327">
        <v>0</v>
      </c>
      <c r="H86" s="327">
        <v>0</v>
      </c>
      <c r="I86" s="327">
        <v>0</v>
      </c>
      <c r="J86" s="327">
        <v>0</v>
      </c>
    </row>
    <row r="87" spans="1:10" s="21" customFormat="1" ht="37.5">
      <c r="A87" s="108" t="s">
        <v>167</v>
      </c>
      <c r="B87" s="157">
        <v>8024</v>
      </c>
      <c r="C87" s="325">
        <v>22223.53</v>
      </c>
      <c r="D87" s="325">
        <v>26151.97</v>
      </c>
      <c r="E87" s="325">
        <v>26151.97</v>
      </c>
      <c r="F87" s="325">
        <v>27231.25</v>
      </c>
      <c r="G87" s="326">
        <v>26715.91</v>
      </c>
      <c r="H87" s="326">
        <v>26715.91</v>
      </c>
      <c r="I87" s="326">
        <v>27637.88</v>
      </c>
      <c r="J87" s="326">
        <v>27855.3</v>
      </c>
    </row>
    <row r="88" spans="1:10" s="21" customFormat="1">
      <c r="A88" s="108" t="s">
        <v>168</v>
      </c>
      <c r="B88" s="157">
        <v>8025</v>
      </c>
      <c r="C88" s="328">
        <v>10345.19</v>
      </c>
      <c r="D88" s="328">
        <v>11628.32</v>
      </c>
      <c r="E88" s="328">
        <v>11628.32</v>
      </c>
      <c r="F88" s="328">
        <v>11961.09</v>
      </c>
      <c r="G88" s="328">
        <v>11242.78</v>
      </c>
      <c r="H88" s="328">
        <v>11414.45</v>
      </c>
      <c r="I88" s="328">
        <v>12393.94</v>
      </c>
      <c r="J88" s="328">
        <v>12768.6</v>
      </c>
    </row>
    <row r="89" spans="1:10" s="21" customFormat="1" ht="39.75" customHeight="1">
      <c r="A89" s="34"/>
      <c r="F89" s="3"/>
      <c r="G89" s="3"/>
      <c r="H89" s="3"/>
      <c r="I89" s="3"/>
      <c r="J89" s="3"/>
    </row>
    <row r="90" spans="1:10" s="21" customFormat="1" ht="32.25" customHeight="1">
      <c r="A90" s="34"/>
      <c r="F90" s="3"/>
      <c r="G90" s="3"/>
      <c r="H90" s="3"/>
      <c r="I90" s="3"/>
      <c r="J90" s="3"/>
    </row>
    <row r="91" spans="1:10" s="21" customFormat="1" ht="33" customHeight="1">
      <c r="A91" s="310" t="s">
        <v>539</v>
      </c>
      <c r="B91" s="311"/>
      <c r="C91" s="311"/>
      <c r="D91" s="311"/>
      <c r="E91" s="311" t="s">
        <v>333</v>
      </c>
      <c r="F91" s="312"/>
      <c r="G91" s="312"/>
      <c r="H91" s="312"/>
      <c r="I91" s="343" t="s">
        <v>548</v>
      </c>
      <c r="J91" s="343"/>
    </row>
    <row r="92" spans="1:10" s="21" customFormat="1" ht="27" customHeight="1">
      <c r="A92" s="34" t="s">
        <v>93</v>
      </c>
      <c r="E92" s="21" t="s">
        <v>42</v>
      </c>
      <c r="F92" s="3"/>
      <c r="G92" s="3"/>
      <c r="H92" s="3"/>
      <c r="I92" s="344" t="s">
        <v>332</v>
      </c>
      <c r="J92" s="344"/>
    </row>
    <row r="93" spans="1:10" s="21" customFormat="1">
      <c r="A93" s="34"/>
      <c r="F93" s="3"/>
      <c r="G93" s="3"/>
      <c r="H93" s="3"/>
      <c r="I93" s="3"/>
      <c r="J93" s="3"/>
    </row>
    <row r="94" spans="1:10" s="21" customFormat="1">
      <c r="A94" s="34"/>
      <c r="F94" s="3"/>
      <c r="G94" s="3"/>
      <c r="H94" s="3"/>
      <c r="I94" s="3"/>
      <c r="J94" s="3"/>
    </row>
    <row r="95" spans="1:10" s="21" customFormat="1">
      <c r="A95" s="34"/>
      <c r="F95" s="3"/>
      <c r="G95" s="3"/>
      <c r="H95" s="3"/>
      <c r="I95" s="3"/>
      <c r="J95" s="3"/>
    </row>
    <row r="96" spans="1:10" s="21" customFormat="1">
      <c r="A96" s="34"/>
      <c r="F96" s="3"/>
      <c r="G96" s="3"/>
      <c r="H96" s="3"/>
      <c r="I96" s="3"/>
      <c r="J96" s="3"/>
    </row>
    <row r="97" spans="1:10" s="21" customFormat="1">
      <c r="A97" s="34"/>
      <c r="F97" s="3"/>
      <c r="G97" s="3"/>
      <c r="H97" s="3"/>
      <c r="I97" s="3"/>
      <c r="J97" s="3"/>
    </row>
    <row r="98" spans="1:10" s="21" customFormat="1">
      <c r="A98" s="34"/>
      <c r="F98" s="3"/>
      <c r="G98" s="3"/>
      <c r="H98" s="3"/>
      <c r="I98" s="3"/>
      <c r="J98" s="3"/>
    </row>
    <row r="99" spans="1:10" s="21" customFormat="1">
      <c r="A99" s="34"/>
      <c r="F99" s="3"/>
      <c r="G99" s="3"/>
      <c r="H99" s="3"/>
      <c r="I99" s="3"/>
      <c r="J99" s="3"/>
    </row>
    <row r="100" spans="1:10" s="21" customFormat="1">
      <c r="A100" s="34"/>
      <c r="F100" s="3"/>
      <c r="G100" s="3"/>
      <c r="H100" s="3"/>
      <c r="I100" s="3"/>
      <c r="J100" s="3"/>
    </row>
    <row r="101" spans="1:10" s="21" customFormat="1">
      <c r="A101" s="34"/>
      <c r="F101" s="3"/>
      <c r="G101" s="3"/>
      <c r="H101" s="3"/>
      <c r="I101" s="3"/>
      <c r="J101" s="3"/>
    </row>
    <row r="102" spans="1:10" s="21" customFormat="1">
      <c r="A102" s="34"/>
      <c r="F102" s="3"/>
      <c r="G102" s="3"/>
      <c r="H102" s="3"/>
      <c r="I102" s="3"/>
      <c r="J102" s="3"/>
    </row>
    <row r="103" spans="1:10" s="21" customFormat="1">
      <c r="A103" s="34"/>
      <c r="F103" s="3"/>
      <c r="G103" s="3"/>
      <c r="H103" s="3"/>
      <c r="I103" s="3"/>
      <c r="J103" s="3"/>
    </row>
    <row r="104" spans="1:10" s="21" customFormat="1">
      <c r="A104" s="34"/>
      <c r="F104" s="3"/>
      <c r="G104" s="3"/>
      <c r="H104" s="3"/>
      <c r="I104" s="3"/>
      <c r="J104" s="3"/>
    </row>
    <row r="105" spans="1:10" s="21" customFormat="1">
      <c r="A105" s="34"/>
      <c r="F105" s="3"/>
      <c r="G105" s="3"/>
      <c r="H105" s="3"/>
      <c r="I105" s="3"/>
      <c r="J105" s="3"/>
    </row>
    <row r="106" spans="1:10" s="21" customFormat="1">
      <c r="A106" s="34"/>
      <c r="F106" s="3"/>
      <c r="G106" s="3"/>
      <c r="H106" s="3"/>
      <c r="I106" s="3"/>
      <c r="J106" s="3"/>
    </row>
    <row r="107" spans="1:10" s="21" customFormat="1">
      <c r="A107" s="34"/>
      <c r="F107" s="3"/>
      <c r="G107" s="3"/>
      <c r="H107" s="3"/>
      <c r="I107" s="3"/>
      <c r="J107" s="3"/>
    </row>
    <row r="108" spans="1:10" s="21" customFormat="1">
      <c r="A108" s="34"/>
      <c r="F108" s="3"/>
      <c r="G108" s="3"/>
      <c r="H108" s="3"/>
      <c r="I108" s="3"/>
      <c r="J108" s="3"/>
    </row>
    <row r="109" spans="1:10" s="21" customFormat="1">
      <c r="A109" s="34"/>
      <c r="F109" s="3"/>
      <c r="G109" s="3"/>
      <c r="H109" s="3"/>
      <c r="I109" s="3"/>
      <c r="J109" s="3"/>
    </row>
    <row r="110" spans="1:10" s="21" customFormat="1">
      <c r="A110" s="34"/>
      <c r="F110" s="3"/>
      <c r="G110" s="3"/>
      <c r="H110" s="3"/>
      <c r="I110" s="3"/>
      <c r="J110" s="3"/>
    </row>
    <row r="111" spans="1:10" s="21" customFormat="1">
      <c r="A111" s="34"/>
      <c r="F111" s="3"/>
      <c r="G111" s="3"/>
      <c r="H111" s="3"/>
      <c r="I111" s="3"/>
      <c r="J111" s="3"/>
    </row>
    <row r="112" spans="1:10" s="21" customFormat="1">
      <c r="A112" s="34"/>
      <c r="F112" s="3"/>
      <c r="G112" s="3"/>
      <c r="H112" s="3"/>
      <c r="I112" s="3"/>
      <c r="J112" s="3"/>
    </row>
    <row r="113" spans="1:10" s="21" customFormat="1">
      <c r="A113" s="34"/>
      <c r="F113" s="3"/>
      <c r="G113" s="3"/>
      <c r="H113" s="3"/>
      <c r="I113" s="3"/>
      <c r="J113" s="3"/>
    </row>
    <row r="114" spans="1:10" s="21" customFormat="1">
      <c r="A114" s="34"/>
      <c r="F114" s="3"/>
      <c r="G114" s="3"/>
      <c r="H114" s="3"/>
      <c r="I114" s="3"/>
      <c r="J114" s="3"/>
    </row>
    <row r="115" spans="1:10" s="21" customFormat="1">
      <c r="A115" s="34"/>
      <c r="F115" s="3"/>
      <c r="G115" s="3"/>
      <c r="H115" s="3"/>
      <c r="I115" s="3"/>
      <c r="J115" s="3"/>
    </row>
    <row r="116" spans="1:10" s="21" customFormat="1">
      <c r="A116" s="34"/>
      <c r="F116" s="3"/>
      <c r="G116" s="3"/>
      <c r="H116" s="3"/>
      <c r="I116" s="3"/>
      <c r="J116" s="3"/>
    </row>
    <row r="117" spans="1:10" s="21" customFormat="1">
      <c r="A117" s="34"/>
      <c r="F117" s="3"/>
      <c r="G117" s="3"/>
      <c r="H117" s="3"/>
      <c r="I117" s="3"/>
      <c r="J117" s="3"/>
    </row>
    <row r="118" spans="1:10" s="21" customFormat="1">
      <c r="A118" s="34"/>
      <c r="F118" s="3"/>
      <c r="G118" s="3"/>
      <c r="H118" s="3"/>
      <c r="I118" s="3"/>
      <c r="J118" s="3"/>
    </row>
    <row r="119" spans="1:10" s="21" customFormat="1">
      <c r="A119" s="34"/>
      <c r="F119" s="3"/>
      <c r="G119" s="3"/>
      <c r="H119" s="3"/>
      <c r="I119" s="3"/>
      <c r="J119" s="3"/>
    </row>
    <row r="120" spans="1:10" s="21" customFormat="1">
      <c r="A120" s="34"/>
      <c r="F120" s="3"/>
      <c r="G120" s="3"/>
      <c r="H120" s="3"/>
      <c r="I120" s="3"/>
      <c r="J120" s="3"/>
    </row>
    <row r="121" spans="1:10" s="21" customFormat="1">
      <c r="A121" s="34"/>
      <c r="F121" s="3"/>
      <c r="G121" s="3"/>
      <c r="H121" s="3"/>
      <c r="I121" s="3"/>
      <c r="J121" s="3"/>
    </row>
    <row r="122" spans="1:10" s="21" customFormat="1">
      <c r="A122" s="34"/>
      <c r="F122" s="3"/>
      <c r="G122" s="3"/>
      <c r="H122" s="3"/>
      <c r="I122" s="3"/>
      <c r="J122" s="3"/>
    </row>
    <row r="123" spans="1:10" s="21" customFormat="1">
      <c r="A123" s="34"/>
      <c r="F123" s="3"/>
      <c r="G123" s="3"/>
      <c r="H123" s="3"/>
      <c r="I123" s="3"/>
      <c r="J123" s="3"/>
    </row>
    <row r="124" spans="1:10" s="21" customFormat="1">
      <c r="A124" s="34"/>
      <c r="F124" s="3"/>
      <c r="G124" s="3"/>
      <c r="H124" s="3"/>
      <c r="I124" s="3"/>
      <c r="J124" s="3"/>
    </row>
    <row r="125" spans="1:10" s="21" customFormat="1">
      <c r="A125" s="34"/>
      <c r="F125" s="3"/>
      <c r="G125" s="3"/>
      <c r="H125" s="3"/>
      <c r="I125" s="3"/>
      <c r="J125" s="3"/>
    </row>
    <row r="126" spans="1:10" s="21" customFormat="1">
      <c r="A126" s="34"/>
      <c r="F126" s="3"/>
      <c r="G126" s="3"/>
      <c r="H126" s="3"/>
      <c r="I126" s="3"/>
      <c r="J126" s="3"/>
    </row>
    <row r="127" spans="1:10" s="21" customFormat="1">
      <c r="A127" s="34"/>
      <c r="F127" s="3"/>
      <c r="G127" s="3"/>
      <c r="H127" s="3"/>
      <c r="I127" s="3"/>
      <c r="J127" s="3"/>
    </row>
    <row r="128" spans="1:10" s="21" customFormat="1">
      <c r="A128" s="34"/>
      <c r="F128" s="3"/>
      <c r="G128" s="3"/>
      <c r="H128" s="3"/>
      <c r="I128" s="3"/>
      <c r="J128" s="3"/>
    </row>
    <row r="129" spans="1:10" s="21" customFormat="1">
      <c r="A129" s="34"/>
      <c r="F129" s="3"/>
      <c r="G129" s="3"/>
      <c r="H129" s="3"/>
      <c r="I129" s="3"/>
      <c r="J129" s="3"/>
    </row>
    <row r="130" spans="1:10" s="21" customFormat="1">
      <c r="A130" s="34"/>
      <c r="F130" s="3"/>
      <c r="G130" s="3"/>
      <c r="H130" s="3"/>
      <c r="I130" s="3"/>
      <c r="J130" s="3"/>
    </row>
    <row r="131" spans="1:10" s="21" customFormat="1">
      <c r="A131" s="34"/>
      <c r="F131" s="3"/>
      <c r="G131" s="3"/>
      <c r="H131" s="3"/>
      <c r="I131" s="3"/>
      <c r="J131" s="3"/>
    </row>
    <row r="132" spans="1:10" s="21" customFormat="1">
      <c r="A132" s="34"/>
      <c r="F132" s="3"/>
      <c r="G132" s="3"/>
      <c r="H132" s="3"/>
      <c r="I132" s="3"/>
      <c r="J132" s="3"/>
    </row>
    <row r="133" spans="1:10" s="21" customFormat="1">
      <c r="A133" s="34"/>
      <c r="F133" s="3"/>
      <c r="G133" s="3"/>
      <c r="H133" s="3"/>
      <c r="I133" s="3"/>
      <c r="J133" s="3"/>
    </row>
    <row r="134" spans="1:10" s="21" customFormat="1">
      <c r="A134" s="34"/>
      <c r="F134" s="3"/>
      <c r="G134" s="3"/>
      <c r="H134" s="3"/>
      <c r="I134" s="3"/>
      <c r="J134" s="3"/>
    </row>
    <row r="135" spans="1:10" s="21" customFormat="1">
      <c r="A135" s="34"/>
      <c r="F135" s="3"/>
      <c r="G135" s="3"/>
      <c r="H135" s="3"/>
      <c r="I135" s="3"/>
      <c r="J135" s="3"/>
    </row>
    <row r="136" spans="1:10" s="21" customFormat="1">
      <c r="A136" s="34"/>
      <c r="F136" s="3"/>
      <c r="G136" s="3"/>
      <c r="H136" s="3"/>
      <c r="I136" s="3"/>
      <c r="J136" s="3"/>
    </row>
    <row r="137" spans="1:10" s="21" customFormat="1">
      <c r="A137" s="34"/>
      <c r="F137" s="3"/>
      <c r="G137" s="3"/>
      <c r="H137" s="3"/>
      <c r="I137" s="3"/>
      <c r="J137" s="3"/>
    </row>
    <row r="138" spans="1:10" s="21" customFormat="1">
      <c r="A138" s="34"/>
      <c r="F138" s="3"/>
      <c r="G138" s="3"/>
      <c r="H138" s="3"/>
      <c r="I138" s="3"/>
      <c r="J138" s="3"/>
    </row>
    <row r="139" spans="1:10" s="21" customFormat="1">
      <c r="A139" s="34"/>
      <c r="F139" s="3"/>
      <c r="G139" s="3"/>
      <c r="H139" s="3"/>
      <c r="I139" s="3"/>
      <c r="J139" s="3"/>
    </row>
    <row r="140" spans="1:10" s="21" customFormat="1">
      <c r="A140" s="34"/>
      <c r="F140" s="3"/>
      <c r="G140" s="3"/>
      <c r="H140" s="3"/>
      <c r="I140" s="3"/>
      <c r="J140" s="3"/>
    </row>
    <row r="141" spans="1:10" s="21" customFormat="1">
      <c r="A141" s="34"/>
      <c r="F141" s="3"/>
      <c r="G141" s="3"/>
      <c r="H141" s="3"/>
      <c r="I141" s="3"/>
      <c r="J141" s="3"/>
    </row>
    <row r="142" spans="1:10" s="21" customFormat="1">
      <c r="A142" s="34"/>
      <c r="F142" s="3"/>
      <c r="G142" s="3"/>
      <c r="H142" s="3"/>
      <c r="I142" s="3"/>
      <c r="J142" s="3"/>
    </row>
    <row r="143" spans="1:10" s="21" customFormat="1">
      <c r="A143" s="34"/>
      <c r="F143" s="3"/>
      <c r="G143" s="3"/>
      <c r="H143" s="3"/>
      <c r="I143" s="3"/>
      <c r="J143" s="3"/>
    </row>
    <row r="144" spans="1:10" s="21" customFormat="1">
      <c r="A144" s="34"/>
      <c r="F144" s="3"/>
      <c r="G144" s="3"/>
      <c r="H144" s="3"/>
      <c r="I144" s="3"/>
      <c r="J144" s="3"/>
    </row>
    <row r="145" spans="1:10" s="21" customFormat="1">
      <c r="A145" s="34"/>
      <c r="F145" s="3"/>
      <c r="G145" s="3"/>
      <c r="H145" s="3"/>
      <c r="I145" s="3"/>
      <c r="J145" s="3"/>
    </row>
    <row r="146" spans="1:10" s="21" customFormat="1">
      <c r="A146" s="34"/>
      <c r="F146" s="3"/>
      <c r="G146" s="3"/>
      <c r="H146" s="3"/>
      <c r="I146" s="3"/>
      <c r="J146" s="3"/>
    </row>
    <row r="147" spans="1:10" s="21" customFormat="1">
      <c r="A147" s="34"/>
      <c r="F147" s="3"/>
      <c r="G147" s="3"/>
      <c r="H147" s="3"/>
      <c r="I147" s="3"/>
      <c r="J147" s="3"/>
    </row>
    <row r="148" spans="1:10" s="21" customFormat="1">
      <c r="A148" s="34"/>
      <c r="F148" s="3"/>
      <c r="G148" s="3"/>
      <c r="H148" s="3"/>
      <c r="I148" s="3"/>
      <c r="J148" s="3"/>
    </row>
    <row r="149" spans="1:10" s="21" customFormat="1">
      <c r="A149" s="34"/>
      <c r="F149" s="3"/>
      <c r="G149" s="3"/>
      <c r="H149" s="3"/>
      <c r="I149" s="3"/>
      <c r="J149" s="3"/>
    </row>
    <row r="150" spans="1:10" s="21" customFormat="1">
      <c r="A150" s="34"/>
      <c r="F150" s="3"/>
      <c r="G150" s="3"/>
      <c r="H150" s="3"/>
      <c r="I150" s="3"/>
      <c r="J150" s="3"/>
    </row>
    <row r="151" spans="1:10" s="21" customFormat="1">
      <c r="A151" s="34"/>
      <c r="F151" s="3"/>
      <c r="G151" s="3"/>
      <c r="H151" s="3"/>
      <c r="I151" s="3"/>
      <c r="J151" s="3"/>
    </row>
    <row r="152" spans="1:10" s="21" customFormat="1">
      <c r="A152" s="34"/>
      <c r="F152" s="3"/>
      <c r="G152" s="3"/>
      <c r="H152" s="3"/>
      <c r="I152" s="3"/>
      <c r="J152" s="3"/>
    </row>
    <row r="153" spans="1:10" s="21" customFormat="1">
      <c r="A153" s="34"/>
      <c r="F153" s="3"/>
      <c r="G153" s="3"/>
      <c r="H153" s="3"/>
      <c r="I153" s="3"/>
      <c r="J153" s="3"/>
    </row>
    <row r="154" spans="1:10" s="21" customFormat="1">
      <c r="A154" s="34"/>
      <c r="F154" s="3"/>
      <c r="G154" s="3"/>
      <c r="H154" s="3"/>
      <c r="I154" s="3"/>
      <c r="J154" s="3"/>
    </row>
    <row r="155" spans="1:10" s="21" customFormat="1">
      <c r="A155" s="34"/>
      <c r="F155" s="3"/>
      <c r="G155" s="3"/>
      <c r="H155" s="3"/>
      <c r="I155" s="3"/>
      <c r="J155" s="3"/>
    </row>
    <row r="156" spans="1:10" s="21" customFormat="1">
      <c r="A156" s="34"/>
      <c r="F156" s="3"/>
      <c r="G156" s="3"/>
      <c r="H156" s="3"/>
      <c r="I156" s="3"/>
      <c r="J156" s="3"/>
    </row>
    <row r="157" spans="1:10" s="21" customFormat="1">
      <c r="A157" s="34"/>
      <c r="F157" s="3"/>
      <c r="G157" s="3"/>
      <c r="H157" s="3"/>
      <c r="I157" s="3"/>
      <c r="J157" s="3"/>
    </row>
    <row r="158" spans="1:10" s="21" customFormat="1">
      <c r="A158" s="34"/>
      <c r="F158" s="3"/>
      <c r="G158" s="3"/>
      <c r="H158" s="3"/>
      <c r="I158" s="3"/>
      <c r="J158" s="3"/>
    </row>
    <row r="159" spans="1:10" s="21" customFormat="1">
      <c r="A159" s="34"/>
      <c r="F159" s="3"/>
      <c r="G159" s="3"/>
      <c r="H159" s="3"/>
      <c r="I159" s="3"/>
      <c r="J159" s="3"/>
    </row>
    <row r="160" spans="1:10" s="21" customFormat="1">
      <c r="A160" s="34"/>
      <c r="F160" s="3"/>
      <c r="G160" s="3"/>
      <c r="H160" s="3"/>
      <c r="I160" s="3"/>
      <c r="J160" s="3"/>
    </row>
    <row r="161" spans="1:10" s="21" customFormat="1">
      <c r="A161" s="34"/>
      <c r="F161" s="3"/>
      <c r="G161" s="3"/>
      <c r="H161" s="3"/>
      <c r="I161" s="3"/>
      <c r="J161" s="3"/>
    </row>
    <row r="162" spans="1:10" s="21" customFormat="1">
      <c r="A162" s="34"/>
      <c r="F162" s="3"/>
      <c r="G162" s="3"/>
      <c r="H162" s="3"/>
      <c r="I162" s="3"/>
      <c r="J162" s="3"/>
    </row>
    <row r="163" spans="1:10" s="21" customFormat="1">
      <c r="A163" s="34"/>
      <c r="F163" s="3"/>
      <c r="G163" s="3"/>
      <c r="H163" s="3"/>
      <c r="I163" s="3"/>
      <c r="J163" s="3"/>
    </row>
    <row r="164" spans="1:10" s="21" customFormat="1">
      <c r="A164" s="34"/>
      <c r="F164" s="3"/>
      <c r="G164" s="3"/>
      <c r="H164" s="3"/>
      <c r="I164" s="3"/>
      <c r="J164" s="3"/>
    </row>
    <row r="165" spans="1:10" s="21" customFormat="1">
      <c r="A165" s="34"/>
      <c r="F165" s="3"/>
      <c r="G165" s="3"/>
      <c r="H165" s="3"/>
      <c r="I165" s="3"/>
      <c r="J165" s="3"/>
    </row>
    <row r="166" spans="1:10" s="21" customFormat="1">
      <c r="A166" s="34"/>
      <c r="F166" s="3"/>
      <c r="G166" s="3"/>
      <c r="H166" s="3"/>
      <c r="I166" s="3"/>
      <c r="J166" s="3"/>
    </row>
    <row r="167" spans="1:10" s="21" customFormat="1">
      <c r="A167" s="34"/>
      <c r="F167" s="3"/>
      <c r="G167" s="3"/>
      <c r="H167" s="3"/>
      <c r="I167" s="3"/>
      <c r="J167" s="3"/>
    </row>
    <row r="168" spans="1:10" s="21" customFormat="1">
      <c r="A168" s="34"/>
      <c r="F168" s="3"/>
      <c r="G168" s="3"/>
      <c r="H168" s="3"/>
      <c r="I168" s="3"/>
      <c r="J168" s="3"/>
    </row>
    <row r="169" spans="1:10" s="21" customFormat="1">
      <c r="A169" s="34"/>
      <c r="F169" s="3"/>
      <c r="G169" s="3"/>
      <c r="H169" s="3"/>
      <c r="I169" s="3"/>
      <c r="J169" s="3"/>
    </row>
    <row r="170" spans="1:10" s="21" customFormat="1">
      <c r="A170" s="34"/>
      <c r="F170" s="3"/>
      <c r="G170" s="3"/>
      <c r="H170" s="3"/>
      <c r="I170" s="3"/>
      <c r="J170" s="3"/>
    </row>
    <row r="171" spans="1:10" s="21" customFormat="1">
      <c r="A171" s="34"/>
      <c r="F171" s="3"/>
      <c r="G171" s="3"/>
      <c r="H171" s="3"/>
      <c r="I171" s="3"/>
      <c r="J171" s="3"/>
    </row>
    <row r="172" spans="1:10" s="21" customFormat="1">
      <c r="A172" s="34"/>
      <c r="F172" s="3"/>
      <c r="G172" s="3"/>
      <c r="H172" s="3"/>
      <c r="I172" s="3"/>
      <c r="J172" s="3"/>
    </row>
    <row r="173" spans="1:10" s="21" customFormat="1">
      <c r="A173" s="34"/>
      <c r="F173" s="3"/>
      <c r="G173" s="3"/>
      <c r="H173" s="3"/>
      <c r="I173" s="3"/>
      <c r="J173" s="3"/>
    </row>
    <row r="174" spans="1:10" s="21" customFormat="1">
      <c r="A174" s="34"/>
      <c r="F174" s="3"/>
      <c r="G174" s="3"/>
      <c r="H174" s="3"/>
      <c r="I174" s="3"/>
      <c r="J174" s="3"/>
    </row>
    <row r="175" spans="1:10" s="21" customFormat="1">
      <c r="A175" s="34"/>
      <c r="F175" s="3"/>
      <c r="G175" s="3"/>
      <c r="H175" s="3"/>
      <c r="I175" s="3"/>
      <c r="J175" s="3"/>
    </row>
    <row r="176" spans="1:10" s="21" customFormat="1">
      <c r="A176" s="34"/>
      <c r="F176" s="3"/>
      <c r="G176" s="3"/>
      <c r="H176" s="3"/>
      <c r="I176" s="3"/>
      <c r="J176" s="3"/>
    </row>
    <row r="177" spans="1:10" s="21" customFormat="1">
      <c r="A177" s="34"/>
      <c r="F177" s="3"/>
      <c r="G177" s="3"/>
      <c r="H177" s="3"/>
      <c r="I177" s="3"/>
      <c r="J177" s="3"/>
    </row>
    <row r="178" spans="1:10" s="21" customFormat="1">
      <c r="A178" s="34"/>
      <c r="F178" s="3"/>
      <c r="G178" s="3"/>
      <c r="H178" s="3"/>
      <c r="I178" s="3"/>
      <c r="J178" s="3"/>
    </row>
    <row r="179" spans="1:10" s="21" customFormat="1">
      <c r="A179" s="34"/>
      <c r="F179" s="3"/>
      <c r="G179" s="3"/>
      <c r="H179" s="3"/>
      <c r="I179" s="3"/>
      <c r="J179" s="3"/>
    </row>
    <row r="180" spans="1:10" s="21" customFormat="1">
      <c r="A180" s="34"/>
      <c r="F180" s="3"/>
      <c r="G180" s="3"/>
      <c r="H180" s="3"/>
      <c r="I180" s="3"/>
      <c r="J180" s="3"/>
    </row>
    <row r="181" spans="1:10" s="21" customFormat="1">
      <c r="A181" s="34"/>
      <c r="F181" s="3"/>
      <c r="G181" s="3"/>
      <c r="H181" s="3"/>
      <c r="I181" s="3"/>
      <c r="J181" s="3"/>
    </row>
    <row r="182" spans="1:10" s="21" customFormat="1">
      <c r="A182" s="34"/>
      <c r="F182" s="3"/>
      <c r="G182" s="3"/>
      <c r="H182" s="3"/>
      <c r="I182" s="3"/>
      <c r="J182" s="3"/>
    </row>
    <row r="183" spans="1:10" s="21" customFormat="1">
      <c r="A183" s="34"/>
      <c r="F183" s="3"/>
      <c r="G183" s="3"/>
      <c r="H183" s="3"/>
      <c r="I183" s="3"/>
      <c r="J183" s="3"/>
    </row>
    <row r="184" spans="1:10" s="21" customFormat="1">
      <c r="A184" s="34"/>
      <c r="F184" s="3"/>
      <c r="G184" s="3"/>
      <c r="H184" s="3"/>
      <c r="I184" s="3"/>
      <c r="J184" s="3"/>
    </row>
    <row r="185" spans="1:10" s="21" customFormat="1">
      <c r="A185" s="34"/>
      <c r="F185" s="3"/>
      <c r="G185" s="3"/>
      <c r="H185" s="3"/>
      <c r="I185" s="3"/>
      <c r="J185" s="3"/>
    </row>
    <row r="186" spans="1:10" s="21" customFormat="1">
      <c r="A186" s="34"/>
      <c r="F186" s="3"/>
      <c r="G186" s="3"/>
      <c r="H186" s="3"/>
      <c r="I186" s="3"/>
      <c r="J186" s="3"/>
    </row>
    <row r="187" spans="1:10" s="21" customFormat="1">
      <c r="A187" s="34"/>
      <c r="F187" s="3"/>
      <c r="G187" s="3"/>
      <c r="H187" s="3"/>
      <c r="I187" s="3"/>
      <c r="J187" s="3"/>
    </row>
    <row r="188" spans="1:10" s="21" customFormat="1">
      <c r="A188" s="34"/>
      <c r="F188" s="3"/>
      <c r="G188" s="3"/>
      <c r="H188" s="3"/>
      <c r="I188" s="3"/>
      <c r="J188" s="3"/>
    </row>
    <row r="189" spans="1:10" s="21" customFormat="1">
      <c r="A189" s="34"/>
      <c r="F189" s="3"/>
      <c r="G189" s="3"/>
      <c r="H189" s="3"/>
      <c r="I189" s="3"/>
      <c r="J189" s="3"/>
    </row>
    <row r="190" spans="1:10" s="21" customFormat="1">
      <c r="A190" s="34"/>
      <c r="F190" s="3"/>
      <c r="G190" s="3"/>
      <c r="H190" s="3"/>
      <c r="I190" s="3"/>
      <c r="J190" s="3"/>
    </row>
    <row r="191" spans="1:10" s="21" customFormat="1">
      <c r="A191" s="34"/>
      <c r="F191" s="3"/>
      <c r="G191" s="3"/>
      <c r="H191" s="3"/>
      <c r="I191" s="3"/>
      <c r="J191" s="3"/>
    </row>
    <row r="192" spans="1:10" s="21" customFormat="1">
      <c r="A192" s="34"/>
      <c r="F192" s="3"/>
      <c r="G192" s="3"/>
      <c r="H192" s="3"/>
      <c r="I192" s="3"/>
      <c r="J192" s="3"/>
    </row>
    <row r="193" spans="1:10" s="21" customFormat="1">
      <c r="A193" s="34"/>
      <c r="F193" s="3"/>
      <c r="G193" s="3"/>
      <c r="H193" s="3"/>
      <c r="I193" s="3"/>
      <c r="J193" s="3"/>
    </row>
    <row r="194" spans="1:10" s="21" customFormat="1">
      <c r="A194" s="34"/>
      <c r="F194" s="3"/>
      <c r="G194" s="3"/>
      <c r="H194" s="3"/>
      <c r="I194" s="3"/>
      <c r="J194" s="3"/>
    </row>
    <row r="195" spans="1:10" s="21" customFormat="1">
      <c r="A195" s="34"/>
      <c r="F195" s="3"/>
      <c r="G195" s="3"/>
      <c r="H195" s="3"/>
      <c r="I195" s="3"/>
      <c r="J195" s="3"/>
    </row>
    <row r="196" spans="1:10" s="21" customFormat="1">
      <c r="A196" s="34"/>
      <c r="F196" s="3"/>
      <c r="G196" s="3"/>
      <c r="H196" s="3"/>
      <c r="I196" s="3"/>
      <c r="J196" s="3"/>
    </row>
    <row r="197" spans="1:10" s="21" customFormat="1">
      <c r="A197" s="34"/>
      <c r="F197" s="3"/>
      <c r="G197" s="3"/>
      <c r="H197" s="3"/>
      <c r="I197" s="3"/>
      <c r="J197" s="3"/>
    </row>
    <row r="198" spans="1:10" s="21" customFormat="1">
      <c r="A198" s="34"/>
      <c r="F198" s="3"/>
      <c r="G198" s="3"/>
      <c r="H198" s="3"/>
      <c r="I198" s="3"/>
      <c r="J198" s="3"/>
    </row>
    <row r="199" spans="1:10" s="21" customFormat="1">
      <c r="A199" s="34"/>
      <c r="F199" s="3"/>
      <c r="G199" s="3"/>
      <c r="H199" s="3"/>
      <c r="I199" s="3"/>
      <c r="J199" s="3"/>
    </row>
    <row r="200" spans="1:10" s="21" customFormat="1">
      <c r="A200" s="34"/>
      <c r="F200" s="3"/>
      <c r="G200" s="3"/>
      <c r="H200" s="3"/>
      <c r="I200" s="3"/>
      <c r="J200" s="3"/>
    </row>
    <row r="201" spans="1:10" s="21" customFormat="1">
      <c r="A201" s="34"/>
      <c r="F201" s="3"/>
      <c r="G201" s="3"/>
      <c r="H201" s="3"/>
      <c r="I201" s="3"/>
      <c r="J201" s="3"/>
    </row>
    <row r="202" spans="1:10" s="21" customFormat="1">
      <c r="A202" s="34"/>
      <c r="F202" s="3"/>
      <c r="G202" s="3"/>
      <c r="H202" s="3"/>
      <c r="I202" s="3"/>
      <c r="J202" s="3"/>
    </row>
    <row r="203" spans="1:10" s="21" customFormat="1">
      <c r="A203" s="34"/>
      <c r="F203" s="3"/>
      <c r="G203" s="3"/>
      <c r="H203" s="3"/>
      <c r="I203" s="3"/>
      <c r="J203" s="3"/>
    </row>
    <row r="204" spans="1:10" s="21" customFormat="1">
      <c r="A204" s="34"/>
      <c r="F204" s="3"/>
      <c r="G204" s="3"/>
      <c r="H204" s="3"/>
      <c r="I204" s="3"/>
      <c r="J204" s="3"/>
    </row>
    <row r="205" spans="1:10" s="21" customFormat="1">
      <c r="A205" s="34"/>
      <c r="F205" s="3"/>
      <c r="G205" s="3"/>
      <c r="H205" s="3"/>
      <c r="I205" s="3"/>
      <c r="J205" s="3"/>
    </row>
    <row r="206" spans="1:10" s="21" customFormat="1">
      <c r="A206" s="34"/>
      <c r="F206" s="3"/>
      <c r="G206" s="3"/>
      <c r="H206" s="3"/>
      <c r="I206" s="3"/>
      <c r="J206" s="3"/>
    </row>
    <row r="207" spans="1:10" s="21" customFormat="1">
      <c r="A207" s="34"/>
      <c r="F207" s="3"/>
      <c r="G207" s="3"/>
      <c r="H207" s="3"/>
      <c r="I207" s="3"/>
      <c r="J207" s="3"/>
    </row>
    <row r="208" spans="1:10" s="21" customFormat="1">
      <c r="A208" s="34"/>
      <c r="F208" s="3"/>
      <c r="G208" s="3"/>
      <c r="H208" s="3"/>
      <c r="I208" s="3"/>
      <c r="J208" s="3"/>
    </row>
    <row r="209" spans="1:10" s="21" customFormat="1">
      <c r="A209" s="34"/>
      <c r="F209" s="3"/>
      <c r="G209" s="3"/>
      <c r="H209" s="3"/>
      <c r="I209" s="3"/>
      <c r="J209" s="3"/>
    </row>
    <row r="210" spans="1:10" s="21" customFormat="1">
      <c r="A210" s="34"/>
      <c r="F210" s="3"/>
      <c r="G210" s="3"/>
      <c r="H210" s="3"/>
      <c r="I210" s="3"/>
      <c r="J210" s="3"/>
    </row>
    <row r="211" spans="1:10" s="21" customFormat="1">
      <c r="A211" s="34"/>
      <c r="F211" s="3"/>
      <c r="G211" s="3"/>
      <c r="H211" s="3"/>
      <c r="I211" s="3"/>
      <c r="J211" s="3"/>
    </row>
    <row r="212" spans="1:10" s="21" customFormat="1">
      <c r="A212" s="34"/>
      <c r="F212" s="3"/>
      <c r="G212" s="3"/>
      <c r="H212" s="3"/>
      <c r="I212" s="3"/>
      <c r="J212" s="3"/>
    </row>
    <row r="213" spans="1:10" s="21" customFormat="1">
      <c r="A213" s="34"/>
      <c r="F213" s="3"/>
      <c r="G213" s="3"/>
      <c r="H213" s="3"/>
      <c r="I213" s="3"/>
      <c r="J213" s="3"/>
    </row>
    <row r="214" spans="1:10" s="21" customFormat="1">
      <c r="A214" s="34"/>
      <c r="F214" s="3"/>
      <c r="G214" s="3"/>
      <c r="H214" s="3"/>
      <c r="I214" s="3"/>
      <c r="J214" s="3"/>
    </row>
    <row r="215" spans="1:10" s="21" customFormat="1">
      <c r="A215" s="34"/>
      <c r="F215" s="3"/>
      <c r="G215" s="3"/>
      <c r="H215" s="3"/>
      <c r="I215" s="3"/>
      <c r="J215" s="3"/>
    </row>
    <row r="216" spans="1:10" s="21" customFormat="1">
      <c r="A216" s="34"/>
      <c r="F216" s="3"/>
      <c r="G216" s="3"/>
      <c r="H216" s="3"/>
      <c r="I216" s="3"/>
      <c r="J216" s="3"/>
    </row>
    <row r="217" spans="1:10" s="21" customFormat="1">
      <c r="A217" s="34"/>
      <c r="F217" s="3"/>
      <c r="G217" s="3"/>
      <c r="H217" s="3"/>
      <c r="I217" s="3"/>
      <c r="J217" s="3"/>
    </row>
    <row r="218" spans="1:10" s="21" customFormat="1">
      <c r="A218" s="34"/>
      <c r="F218" s="3"/>
      <c r="G218" s="3"/>
      <c r="H218" s="3"/>
      <c r="I218" s="3"/>
      <c r="J218" s="3"/>
    </row>
    <row r="219" spans="1:10" s="21" customFormat="1">
      <c r="A219" s="34"/>
      <c r="F219" s="3"/>
      <c r="G219" s="3"/>
      <c r="H219" s="3"/>
      <c r="I219" s="3"/>
      <c r="J219" s="3"/>
    </row>
    <row r="220" spans="1:10" s="21" customFormat="1">
      <c r="A220" s="34"/>
      <c r="F220" s="3"/>
      <c r="G220" s="3"/>
      <c r="H220" s="3"/>
      <c r="I220" s="3"/>
      <c r="J220" s="3"/>
    </row>
    <row r="221" spans="1:10" s="21" customFormat="1">
      <c r="A221" s="34"/>
      <c r="F221" s="3"/>
      <c r="G221" s="3"/>
      <c r="H221" s="3"/>
      <c r="I221" s="3"/>
      <c r="J221" s="3"/>
    </row>
    <row r="222" spans="1:10" s="21" customFormat="1">
      <c r="A222" s="34"/>
      <c r="F222" s="3"/>
      <c r="G222" s="3"/>
      <c r="H222" s="3"/>
      <c r="I222" s="3"/>
      <c r="J222" s="3"/>
    </row>
    <row r="223" spans="1:10" s="21" customFormat="1">
      <c r="A223" s="34"/>
      <c r="F223" s="3"/>
      <c r="G223" s="3"/>
      <c r="H223" s="3"/>
      <c r="I223" s="3"/>
      <c r="J223" s="3"/>
    </row>
    <row r="224" spans="1:10" s="21" customFormat="1">
      <c r="A224" s="34"/>
      <c r="F224" s="3"/>
      <c r="G224" s="3"/>
      <c r="H224" s="3"/>
      <c r="I224" s="3"/>
      <c r="J224" s="3"/>
    </row>
    <row r="225" spans="1:10" s="21" customFormat="1">
      <c r="A225" s="34"/>
      <c r="F225" s="3"/>
      <c r="G225" s="3"/>
      <c r="H225" s="3"/>
      <c r="I225" s="3"/>
      <c r="J225" s="3"/>
    </row>
    <row r="226" spans="1:10" s="21" customFormat="1">
      <c r="A226" s="34"/>
      <c r="F226" s="3"/>
      <c r="G226" s="3"/>
      <c r="H226" s="3"/>
      <c r="I226" s="3"/>
      <c r="J226" s="3"/>
    </row>
    <row r="227" spans="1:10" s="21" customFormat="1">
      <c r="A227" s="34"/>
      <c r="F227" s="3"/>
      <c r="G227" s="3"/>
      <c r="H227" s="3"/>
      <c r="I227" s="3"/>
      <c r="J227" s="3"/>
    </row>
    <row r="228" spans="1:10" s="21" customFormat="1">
      <c r="A228" s="34"/>
      <c r="F228" s="3"/>
      <c r="G228" s="3"/>
      <c r="H228" s="3"/>
      <c r="I228" s="3"/>
      <c r="J228" s="3"/>
    </row>
    <row r="229" spans="1:10" s="21" customFormat="1">
      <c r="A229" s="34"/>
      <c r="F229" s="3"/>
      <c r="G229" s="3"/>
      <c r="H229" s="3"/>
      <c r="I229" s="3"/>
      <c r="J229" s="3"/>
    </row>
    <row r="230" spans="1:10">
      <c r="A230" s="34"/>
    </row>
    <row r="231" spans="1:10">
      <c r="A231" s="34"/>
    </row>
    <row r="232" spans="1:10">
      <c r="A232" s="34"/>
    </row>
    <row r="233" spans="1:10">
      <c r="A233" s="34"/>
    </row>
    <row r="234" spans="1:10">
      <c r="A234" s="34"/>
    </row>
    <row r="235" spans="1:10">
      <c r="A235" s="34"/>
    </row>
    <row r="236" spans="1:10">
      <c r="A236" s="34"/>
    </row>
    <row r="237" spans="1:10">
      <c r="A237" s="34"/>
    </row>
    <row r="238" spans="1:10">
      <c r="A238" s="34"/>
    </row>
    <row r="239" spans="1:10">
      <c r="A239" s="34"/>
    </row>
    <row r="240" spans="1:10">
      <c r="A240" s="34"/>
    </row>
    <row r="241" spans="1:1">
      <c r="A241" s="34"/>
    </row>
  </sheetData>
  <mergeCells count="26">
    <mergeCell ref="I91:J91"/>
    <mergeCell ref="I92:J92"/>
    <mergeCell ref="G3:J3"/>
    <mergeCell ref="G2:J2"/>
    <mergeCell ref="G1:J1"/>
    <mergeCell ref="G5:J5"/>
    <mergeCell ref="A67:J67"/>
    <mergeCell ref="A9:J9"/>
    <mergeCell ref="A8:J8"/>
    <mergeCell ref="A11:J11"/>
    <mergeCell ref="A38:J38"/>
    <mergeCell ref="A56:J56"/>
    <mergeCell ref="A29:J29"/>
    <mergeCell ref="A16:J16"/>
    <mergeCell ref="A22:J22"/>
    <mergeCell ref="A31:J31"/>
    <mergeCell ref="G4:J4"/>
    <mergeCell ref="A37:XFD37"/>
    <mergeCell ref="A7:J7"/>
    <mergeCell ref="A13:A14"/>
    <mergeCell ref="B13:B14"/>
    <mergeCell ref="F13:F14"/>
    <mergeCell ref="G13:J13"/>
    <mergeCell ref="C13:C14"/>
    <mergeCell ref="E13:E14"/>
    <mergeCell ref="D13:D14"/>
  </mergeCells>
  <phoneticPr fontId="4" type="noConversion"/>
  <pageMargins left="0.70866141732283472" right="0.31496062992125984" top="0.74803149606299213" bottom="0.74803149606299213" header="0.31496062992125984" footer="0.31496062992125984"/>
  <pageSetup paperSize="9" scale="55" orientation="portrait" verticalDpi="300" r:id="rId1"/>
  <headerFooter alignWithMargins="0">
    <oddHeader xml:space="preserve">&amp;C&amp;"Times New Roman,обычный"&amp;14
&amp;R&amp;"Times New Roman,обычный"&amp;14 
</oddHeader>
  </headerFooter>
  <rowBreaks count="1" manualBreakCount="1">
    <brk id="79"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66"/>
  </sheetPr>
  <dimension ref="A1:N350"/>
  <sheetViews>
    <sheetView view="pageBreakPreview" topLeftCell="A103" zoomScale="64" zoomScaleNormal="75" zoomScaleSheetLayoutView="64" zoomScalePageLayoutView="70" workbookViewId="0">
      <selection activeCell="F110" sqref="F110"/>
    </sheetView>
  </sheetViews>
  <sheetFormatPr defaultRowHeight="18.75"/>
  <cols>
    <col min="1" max="1" width="87.140625" style="3" customWidth="1"/>
    <col min="2" max="2" width="10.85546875" style="21" customWidth="1"/>
    <col min="3" max="3" width="18" style="21" customWidth="1"/>
    <col min="4" max="4" width="19.140625" style="21" customWidth="1"/>
    <col min="5" max="5" width="17.85546875" style="21" customWidth="1"/>
    <col min="6" max="6" width="18.5703125" style="3" customWidth="1"/>
    <col min="7" max="10" width="16.28515625" style="3" customWidth="1"/>
    <col min="11" max="11" width="13.7109375" style="3" customWidth="1"/>
    <col min="12" max="12" width="12" style="3" customWidth="1"/>
    <col min="13" max="13" width="12.42578125" style="3" customWidth="1"/>
    <col min="14" max="16384" width="9.140625" style="3"/>
  </cols>
  <sheetData>
    <row r="1" spans="1:11" ht="10.5" customHeight="1">
      <c r="A1" s="13"/>
      <c r="B1" s="13"/>
      <c r="C1" s="13"/>
      <c r="D1" s="13"/>
      <c r="E1" s="13"/>
      <c r="F1" s="13"/>
      <c r="G1" s="13"/>
      <c r="H1" s="13"/>
      <c r="I1" s="13"/>
      <c r="J1" s="13"/>
      <c r="K1" s="13"/>
    </row>
    <row r="2" spans="1:11" ht="12" customHeight="1">
      <c r="A2" s="13"/>
      <c r="B2" s="13"/>
      <c r="C2" s="13"/>
      <c r="D2" s="13"/>
      <c r="E2" s="13"/>
      <c r="F2" s="13"/>
      <c r="G2" s="13"/>
      <c r="H2" s="13"/>
      <c r="I2" s="13"/>
      <c r="J2" s="13"/>
      <c r="K2" s="13"/>
    </row>
    <row r="3" spans="1:11" ht="8.25" customHeight="1"/>
    <row r="4" spans="1:11" ht="25.5">
      <c r="A4" s="355" t="s">
        <v>335</v>
      </c>
      <c r="B4" s="355"/>
      <c r="C4" s="355"/>
      <c r="D4" s="355"/>
      <c r="E4" s="355"/>
      <c r="F4" s="355"/>
      <c r="G4" s="355"/>
      <c r="H4" s="355"/>
      <c r="I4" s="355"/>
      <c r="J4" s="355"/>
    </row>
    <row r="5" spans="1:11" ht="31.5" customHeight="1">
      <c r="A5" s="27"/>
      <c r="B5" s="37"/>
      <c r="C5" s="27"/>
      <c r="D5" s="27"/>
      <c r="E5" s="27"/>
      <c r="F5" s="27"/>
      <c r="G5" s="27"/>
      <c r="H5" s="27"/>
      <c r="I5" s="27"/>
      <c r="J5" s="27"/>
    </row>
    <row r="6" spans="1:11" ht="36" customHeight="1">
      <c r="A6" s="359" t="s">
        <v>97</v>
      </c>
      <c r="B6" s="341" t="s">
        <v>7</v>
      </c>
      <c r="C6" s="341" t="s">
        <v>338</v>
      </c>
      <c r="D6" s="341" t="s">
        <v>339</v>
      </c>
      <c r="E6" s="341" t="s">
        <v>340</v>
      </c>
      <c r="F6" s="341" t="s">
        <v>341</v>
      </c>
      <c r="G6" s="361" t="s">
        <v>116</v>
      </c>
      <c r="H6" s="362"/>
      <c r="I6" s="362"/>
      <c r="J6" s="363"/>
    </row>
    <row r="7" spans="1:11" ht="42.75" customHeight="1">
      <c r="A7" s="360"/>
      <c r="B7" s="342"/>
      <c r="C7" s="342"/>
      <c r="D7" s="342"/>
      <c r="E7" s="342"/>
      <c r="F7" s="342"/>
      <c r="G7" s="15" t="s">
        <v>77</v>
      </c>
      <c r="H7" s="15" t="s">
        <v>78</v>
      </c>
      <c r="I7" s="15" t="s">
        <v>79</v>
      </c>
      <c r="J7" s="15" t="s">
        <v>40</v>
      </c>
    </row>
    <row r="8" spans="1:11" ht="27.75" customHeight="1">
      <c r="A8" s="6">
        <v>1</v>
      </c>
      <c r="B8" s="7">
        <v>2</v>
      </c>
      <c r="C8" s="7">
        <v>3</v>
      </c>
      <c r="D8" s="7">
        <v>4</v>
      </c>
      <c r="E8" s="7">
        <v>5</v>
      </c>
      <c r="F8" s="7">
        <v>6</v>
      </c>
      <c r="G8" s="7">
        <v>7</v>
      </c>
      <c r="H8" s="7">
        <v>8</v>
      </c>
      <c r="I8" s="7">
        <v>9</v>
      </c>
      <c r="J8" s="7">
        <v>10</v>
      </c>
    </row>
    <row r="9" spans="1:11" s="94" customFormat="1" ht="42" customHeight="1">
      <c r="A9" s="315" t="s">
        <v>82</v>
      </c>
      <c r="B9" s="93">
        <v>1000</v>
      </c>
      <c r="C9" s="201">
        <v>81325.100000000006</v>
      </c>
      <c r="D9" s="201">
        <v>159495.4</v>
      </c>
      <c r="E9" s="201">
        <v>159495.4</v>
      </c>
      <c r="F9" s="201">
        <v>9025.9</v>
      </c>
      <c r="G9" s="201">
        <v>666.39999999999986</v>
      </c>
      <c r="H9" s="201">
        <v>3958.2</v>
      </c>
      <c r="I9" s="201">
        <v>4013.6</v>
      </c>
      <c r="J9" s="201">
        <v>387.70000000000005</v>
      </c>
      <c r="K9" s="174">
        <f>SUM(G9:J9)</f>
        <v>9025.9</v>
      </c>
    </row>
    <row r="10" spans="1:11" s="95" customFormat="1" ht="39.75" customHeight="1">
      <c r="A10" s="315" t="s">
        <v>74</v>
      </c>
      <c r="B10" s="93">
        <v>1010</v>
      </c>
      <c r="C10" s="202">
        <f>SUM(C11:C18)</f>
        <v>72930.8</v>
      </c>
      <c r="D10" s="202">
        <f t="shared" ref="D10:J10" si="0">SUM(D11:D18)</f>
        <v>141534.39999999999</v>
      </c>
      <c r="E10" s="202">
        <f t="shared" si="0"/>
        <v>141534.39999999999</v>
      </c>
      <c r="F10" s="202">
        <f t="shared" si="0"/>
        <v>152687.09999999998</v>
      </c>
      <c r="G10" s="202">
        <f t="shared" si="0"/>
        <v>25265.9</v>
      </c>
      <c r="H10" s="202">
        <f t="shared" si="0"/>
        <v>48855.3</v>
      </c>
      <c r="I10" s="202">
        <f t="shared" si="0"/>
        <v>50553.2</v>
      </c>
      <c r="J10" s="202">
        <f t="shared" si="0"/>
        <v>28012.7</v>
      </c>
      <c r="K10" s="181"/>
    </row>
    <row r="11" spans="1:11" s="2" customFormat="1" ht="35.1" customHeight="1">
      <c r="A11" s="316" t="s">
        <v>101</v>
      </c>
      <c r="B11" s="9">
        <v>1011</v>
      </c>
      <c r="C11" s="203">
        <v>20351.400000000001</v>
      </c>
      <c r="D11" s="203">
        <v>26418.3</v>
      </c>
      <c r="E11" s="203">
        <v>26418.3</v>
      </c>
      <c r="F11" s="224">
        <v>38623.800000000003</v>
      </c>
      <c r="G11" s="224">
        <v>3768.9</v>
      </c>
      <c r="H11" s="224">
        <v>17223.8</v>
      </c>
      <c r="I11" s="224">
        <v>15281.6</v>
      </c>
      <c r="J11" s="224">
        <v>2349.5</v>
      </c>
      <c r="K11" s="176"/>
    </row>
    <row r="12" spans="1:11" s="2" customFormat="1" ht="35.1" customHeight="1">
      <c r="A12" s="316" t="s">
        <v>35</v>
      </c>
      <c r="B12" s="9">
        <v>1012</v>
      </c>
      <c r="C12" s="203">
        <v>6453.8</v>
      </c>
      <c r="D12" s="203">
        <v>17100</v>
      </c>
      <c r="E12" s="203">
        <v>17100</v>
      </c>
      <c r="F12" s="224">
        <v>17930</v>
      </c>
      <c r="G12" s="224">
        <v>4537.8999999999996</v>
      </c>
      <c r="H12" s="224">
        <v>4427.1000000000004</v>
      </c>
      <c r="I12" s="224">
        <v>4427.1000000000004</v>
      </c>
      <c r="J12" s="224">
        <v>4537.8999999999996</v>
      </c>
      <c r="K12" s="176"/>
    </row>
    <row r="13" spans="1:11" s="2" customFormat="1" ht="35.1" customHeight="1">
      <c r="A13" s="316" t="s">
        <v>34</v>
      </c>
      <c r="B13" s="9">
        <v>1013</v>
      </c>
      <c r="C13" s="203">
        <v>1198.8</v>
      </c>
      <c r="D13" s="203">
        <v>1528.2</v>
      </c>
      <c r="E13" s="203">
        <v>1528.2</v>
      </c>
      <c r="F13" s="224">
        <v>2116</v>
      </c>
      <c r="G13" s="224">
        <v>561.79999999999995</v>
      </c>
      <c r="H13" s="224">
        <v>474</v>
      </c>
      <c r="I13" s="224">
        <v>487.7</v>
      </c>
      <c r="J13" s="224">
        <v>592.5</v>
      </c>
      <c r="K13" s="176"/>
    </row>
    <row r="14" spans="1:11" s="2" customFormat="1" ht="35.1" customHeight="1">
      <c r="A14" s="316" t="s">
        <v>17</v>
      </c>
      <c r="B14" s="9">
        <v>1014</v>
      </c>
      <c r="C14" s="203">
        <v>22345.599999999999</v>
      </c>
      <c r="D14" s="203">
        <v>32931.4</v>
      </c>
      <c r="E14" s="203">
        <v>32931.4</v>
      </c>
      <c r="F14" s="224">
        <v>35165.599999999999</v>
      </c>
      <c r="G14" s="224">
        <v>7858.7</v>
      </c>
      <c r="H14" s="224">
        <v>7978.7000000000007</v>
      </c>
      <c r="I14" s="224">
        <v>9407</v>
      </c>
      <c r="J14" s="224">
        <v>9921.2000000000007</v>
      </c>
      <c r="K14" s="176"/>
    </row>
    <row r="15" spans="1:11" s="2" customFormat="1" ht="35.1" customHeight="1">
      <c r="A15" s="316" t="s">
        <v>18</v>
      </c>
      <c r="B15" s="9">
        <v>1015</v>
      </c>
      <c r="C15" s="203">
        <v>4614.8</v>
      </c>
      <c r="D15" s="203">
        <v>7244.8</v>
      </c>
      <c r="E15" s="203">
        <v>7244.8</v>
      </c>
      <c r="F15" s="224">
        <v>7736.4</v>
      </c>
      <c r="G15" s="224">
        <v>1728.9</v>
      </c>
      <c r="H15" s="224">
        <v>1755.3</v>
      </c>
      <c r="I15" s="224">
        <v>2069.5</v>
      </c>
      <c r="J15" s="224">
        <v>2182.6999999999998</v>
      </c>
      <c r="K15" s="176"/>
    </row>
    <row r="16" spans="1:11" s="2" customFormat="1" ht="57" customHeight="1">
      <c r="A16" s="316" t="s">
        <v>95</v>
      </c>
      <c r="B16" s="9">
        <v>1016</v>
      </c>
      <c r="C16" s="203">
        <v>317</v>
      </c>
      <c r="D16" s="203">
        <v>350</v>
      </c>
      <c r="E16" s="203">
        <v>350</v>
      </c>
      <c r="F16" s="224">
        <v>400</v>
      </c>
      <c r="G16" s="224">
        <v>110</v>
      </c>
      <c r="H16" s="224">
        <v>95</v>
      </c>
      <c r="I16" s="224">
        <v>95</v>
      </c>
      <c r="J16" s="224">
        <v>100</v>
      </c>
      <c r="K16" s="176"/>
    </row>
    <row r="17" spans="1:11" s="2" customFormat="1" ht="35.1" customHeight="1">
      <c r="A17" s="316" t="s">
        <v>33</v>
      </c>
      <c r="B17" s="9">
        <v>1017</v>
      </c>
      <c r="C17" s="203">
        <v>3995.2</v>
      </c>
      <c r="D17" s="203">
        <v>6924</v>
      </c>
      <c r="E17" s="203">
        <v>6924</v>
      </c>
      <c r="F17" s="224">
        <v>7185.5</v>
      </c>
      <c r="G17" s="224">
        <v>1746.3</v>
      </c>
      <c r="H17" s="224">
        <v>1746.4</v>
      </c>
      <c r="I17" s="224">
        <v>1846.4</v>
      </c>
      <c r="J17" s="224">
        <v>1846.4</v>
      </c>
      <c r="K17" s="176"/>
    </row>
    <row r="18" spans="1:11" s="2" customFormat="1" ht="35.1" customHeight="1">
      <c r="A18" s="316" t="s">
        <v>394</v>
      </c>
      <c r="B18" s="9">
        <v>1018</v>
      </c>
      <c r="C18" s="203">
        <v>13654.2</v>
      </c>
      <c r="D18" s="203">
        <v>49037.7</v>
      </c>
      <c r="E18" s="203">
        <v>49037.7</v>
      </c>
      <c r="F18" s="224">
        <f>F19+F20+F21+F23+F24+F25+F26+F27+F28+F29+F30</f>
        <v>43529.8</v>
      </c>
      <c r="G18" s="224">
        <f>G19+G20+G21+G23+G24+G25+G26+G27+G28+G29+G30</f>
        <v>4953.3999999999996</v>
      </c>
      <c r="H18" s="224">
        <f>H19+H20+H21+H23+H24+H25+H26+H27+H28+H29+H30</f>
        <v>15155</v>
      </c>
      <c r="I18" s="224">
        <f>I19+I20+I21+I23+I24+I25+I26+I27+I28+I29+I30</f>
        <v>16938.899999999998</v>
      </c>
      <c r="J18" s="224">
        <f>J19+J20+J21+J23+J24+J25+J26+J27+J28+J29+J30</f>
        <v>6482.5</v>
      </c>
      <c r="K18" s="176"/>
    </row>
    <row r="19" spans="1:11" s="2" customFormat="1" ht="39" customHeight="1">
      <c r="A19" s="169" t="s">
        <v>386</v>
      </c>
      <c r="B19" s="183" t="s">
        <v>397</v>
      </c>
      <c r="C19" s="203">
        <v>2019.6</v>
      </c>
      <c r="D19" s="203">
        <v>9000</v>
      </c>
      <c r="E19" s="203">
        <v>9000</v>
      </c>
      <c r="F19" s="224">
        <v>2851.9</v>
      </c>
      <c r="G19" s="224">
        <v>551.9</v>
      </c>
      <c r="H19" s="224">
        <v>1100</v>
      </c>
      <c r="I19" s="224">
        <v>1200</v>
      </c>
      <c r="J19" s="224">
        <v>0</v>
      </c>
      <c r="K19" s="176"/>
    </row>
    <row r="20" spans="1:11" s="2" customFormat="1" ht="39.75" customHeight="1">
      <c r="A20" s="169" t="s">
        <v>384</v>
      </c>
      <c r="B20" s="183" t="s">
        <v>399</v>
      </c>
      <c r="C20" s="203">
        <v>1160.3</v>
      </c>
      <c r="D20" s="203">
        <v>2000</v>
      </c>
      <c r="E20" s="203">
        <v>2000</v>
      </c>
      <c r="F20" s="224">
        <v>3922.1</v>
      </c>
      <c r="G20" s="224">
        <v>0</v>
      </c>
      <c r="H20" s="224">
        <v>2100</v>
      </c>
      <c r="I20" s="224">
        <v>1822.1</v>
      </c>
      <c r="J20" s="224">
        <v>0</v>
      </c>
      <c r="K20" s="176"/>
    </row>
    <row r="21" spans="1:11" s="2" customFormat="1" ht="35.25" customHeight="1">
      <c r="A21" s="169" t="s">
        <v>385</v>
      </c>
      <c r="B21" s="183" t="s">
        <v>400</v>
      </c>
      <c r="C21" s="203">
        <v>8053.6</v>
      </c>
      <c r="D21" s="203">
        <v>7300</v>
      </c>
      <c r="E21" s="203">
        <v>7300</v>
      </c>
      <c r="F21" s="224">
        <v>12329.7</v>
      </c>
      <c r="G21" s="224">
        <v>0</v>
      </c>
      <c r="H21" s="224">
        <v>6200</v>
      </c>
      <c r="I21" s="224">
        <v>5629.7</v>
      </c>
      <c r="J21" s="224">
        <v>500</v>
      </c>
      <c r="K21" s="176"/>
    </row>
    <row r="22" spans="1:11" s="2" customFormat="1" ht="30" customHeight="1">
      <c r="A22" s="169" t="s">
        <v>389</v>
      </c>
      <c r="B22" s="183" t="s">
        <v>401</v>
      </c>
      <c r="C22" s="203">
        <v>786.1</v>
      </c>
      <c r="D22" s="203">
        <v>6620.2</v>
      </c>
      <c r="E22" s="203">
        <v>6620.2</v>
      </c>
      <c r="F22" s="224">
        <f>F23+F24</f>
        <v>7496</v>
      </c>
      <c r="G22" s="224">
        <f t="shared" ref="G22:J22" si="1">G23+G24</f>
        <v>0</v>
      </c>
      <c r="H22" s="224">
        <f t="shared" si="1"/>
        <v>4047.5</v>
      </c>
      <c r="I22" s="224">
        <f t="shared" si="1"/>
        <v>3448.5</v>
      </c>
      <c r="J22" s="224">
        <f t="shared" si="1"/>
        <v>0</v>
      </c>
      <c r="K22" s="176"/>
    </row>
    <row r="23" spans="1:11" s="2" customFormat="1" ht="30" hidden="1" customHeight="1">
      <c r="A23" s="169" t="s">
        <v>387</v>
      </c>
      <c r="B23" s="183" t="s">
        <v>402</v>
      </c>
      <c r="C23" s="203"/>
      <c r="D23" s="203"/>
      <c r="E23" s="203"/>
      <c r="F23" s="221">
        <v>4948.5</v>
      </c>
      <c r="G23" s="224">
        <v>0</v>
      </c>
      <c r="H23" s="224">
        <v>2500</v>
      </c>
      <c r="I23" s="224">
        <v>2448.5</v>
      </c>
      <c r="J23" s="224">
        <v>0</v>
      </c>
      <c r="K23" s="176"/>
    </row>
    <row r="24" spans="1:11" s="2" customFormat="1" ht="30" hidden="1" customHeight="1">
      <c r="A24" s="169" t="s">
        <v>388</v>
      </c>
      <c r="B24" s="183" t="s">
        <v>398</v>
      </c>
      <c r="C24" s="203"/>
      <c r="D24" s="203"/>
      <c r="E24" s="203"/>
      <c r="F24" s="221">
        <v>2547.5</v>
      </c>
      <c r="G24" s="224">
        <v>0</v>
      </c>
      <c r="H24" s="224">
        <v>1547.5</v>
      </c>
      <c r="I24" s="224">
        <v>1000</v>
      </c>
      <c r="J24" s="224">
        <v>0</v>
      </c>
    </row>
    <row r="25" spans="1:11" s="2" customFormat="1" ht="36" customHeight="1">
      <c r="A25" s="169" t="s">
        <v>390</v>
      </c>
      <c r="B25" s="183" t="s">
        <v>403</v>
      </c>
      <c r="C25" s="203">
        <v>786.1</v>
      </c>
      <c r="D25" s="203">
        <v>1500</v>
      </c>
      <c r="E25" s="203">
        <v>1500</v>
      </c>
      <c r="F25" s="224">
        <v>2132.4</v>
      </c>
      <c r="G25" s="224">
        <v>0</v>
      </c>
      <c r="H25" s="224">
        <v>900</v>
      </c>
      <c r="I25" s="224">
        <v>1032.4000000000001</v>
      </c>
      <c r="J25" s="224">
        <v>200</v>
      </c>
    </row>
    <row r="26" spans="1:11" s="2" customFormat="1" ht="30" customHeight="1">
      <c r="A26" s="169" t="s">
        <v>391</v>
      </c>
      <c r="B26" s="183" t="s">
        <v>404</v>
      </c>
      <c r="C26" s="203">
        <v>321.60000000000002</v>
      </c>
      <c r="D26" s="203">
        <v>400</v>
      </c>
      <c r="E26" s="203">
        <v>400</v>
      </c>
      <c r="F26" s="224">
        <v>2525</v>
      </c>
      <c r="G26" s="224">
        <v>600</v>
      </c>
      <c r="H26" s="224">
        <v>650</v>
      </c>
      <c r="I26" s="224">
        <v>650</v>
      </c>
      <c r="J26" s="224">
        <v>625</v>
      </c>
    </row>
    <row r="27" spans="1:11" s="2" customFormat="1" ht="30" customHeight="1">
      <c r="A27" s="172" t="s">
        <v>393</v>
      </c>
      <c r="B27" s="183" t="s">
        <v>405</v>
      </c>
      <c r="C27" s="203">
        <v>213.6</v>
      </c>
      <c r="D27" s="203">
        <v>250</v>
      </c>
      <c r="E27" s="203">
        <v>250</v>
      </c>
      <c r="F27" s="224">
        <v>270</v>
      </c>
      <c r="G27" s="224">
        <v>67.5</v>
      </c>
      <c r="H27" s="224">
        <v>67.5</v>
      </c>
      <c r="I27" s="224">
        <v>67.5</v>
      </c>
      <c r="J27" s="224">
        <v>67.5</v>
      </c>
    </row>
    <row r="28" spans="1:11" s="2" customFormat="1" ht="30" customHeight="1">
      <c r="A28" s="317" t="s">
        <v>541</v>
      </c>
      <c r="B28" s="183" t="s">
        <v>406</v>
      </c>
      <c r="C28" s="203">
        <v>59.6</v>
      </c>
      <c r="D28" s="203">
        <v>6131</v>
      </c>
      <c r="E28" s="203">
        <v>6131</v>
      </c>
      <c r="F28" s="224">
        <v>2998.7</v>
      </c>
      <c r="G28" s="224">
        <v>0</v>
      </c>
      <c r="H28" s="224">
        <v>0</v>
      </c>
      <c r="I28" s="224">
        <v>2998.7</v>
      </c>
      <c r="J28" s="224">
        <v>0</v>
      </c>
    </row>
    <row r="29" spans="1:11" s="2" customFormat="1" ht="30" customHeight="1">
      <c r="A29" s="302" t="s">
        <v>392</v>
      </c>
      <c r="B29" s="183" t="s">
        <v>407</v>
      </c>
      <c r="C29" s="203">
        <v>74.3</v>
      </c>
      <c r="D29" s="203">
        <v>70</v>
      </c>
      <c r="E29" s="203">
        <v>70</v>
      </c>
      <c r="F29" s="224">
        <v>90</v>
      </c>
      <c r="G29" s="224">
        <v>20</v>
      </c>
      <c r="H29" s="224">
        <v>25</v>
      </c>
      <c r="I29" s="224">
        <v>25</v>
      </c>
      <c r="J29" s="224">
        <v>20</v>
      </c>
    </row>
    <row r="30" spans="1:11" s="2" customFormat="1" ht="30" customHeight="1">
      <c r="A30" s="169" t="s">
        <v>533</v>
      </c>
      <c r="B30" s="183" t="s">
        <v>408</v>
      </c>
      <c r="C30" s="203">
        <v>179.40000000000077</v>
      </c>
      <c r="D30" s="203">
        <v>15766.5</v>
      </c>
      <c r="E30" s="203">
        <v>15766.5</v>
      </c>
      <c r="F30" s="224">
        <v>8914</v>
      </c>
      <c r="G30" s="224">
        <v>3714</v>
      </c>
      <c r="H30" s="224">
        <v>65</v>
      </c>
      <c r="I30" s="224">
        <v>65</v>
      </c>
      <c r="J30" s="224">
        <v>5070</v>
      </c>
      <c r="K30" s="176"/>
    </row>
    <row r="31" spans="1:11" s="94" customFormat="1" ht="42.75" customHeight="1">
      <c r="A31" s="92" t="s">
        <v>111</v>
      </c>
      <c r="B31" s="93">
        <v>1020</v>
      </c>
      <c r="C31" s="201">
        <f t="shared" ref="C31:J31" si="2">C9-C10</f>
        <v>8394.3000000000029</v>
      </c>
      <c r="D31" s="201">
        <f t="shared" si="2"/>
        <v>17961</v>
      </c>
      <c r="E31" s="201">
        <f t="shared" si="2"/>
        <v>17961</v>
      </c>
      <c r="F31" s="201">
        <f t="shared" si="2"/>
        <v>-143661.19999999998</v>
      </c>
      <c r="G31" s="201">
        <f t="shared" si="2"/>
        <v>-24599.5</v>
      </c>
      <c r="H31" s="201">
        <f t="shared" si="2"/>
        <v>-44897.100000000006</v>
      </c>
      <c r="I31" s="201">
        <f t="shared" si="2"/>
        <v>-46539.6</v>
      </c>
      <c r="J31" s="201">
        <f t="shared" si="2"/>
        <v>-27625</v>
      </c>
      <c r="K31" s="174"/>
    </row>
    <row r="32" spans="1:11" s="95" customFormat="1" ht="41.25" customHeight="1" thickBot="1">
      <c r="A32" s="98" t="s">
        <v>90</v>
      </c>
      <c r="B32" s="99">
        <v>1030</v>
      </c>
      <c r="C32" s="204">
        <f t="shared" ref="C32:F32" si="3">C33+C39+C40+C41+C42+C43+C44+C45+C46+C47+C48+C49+C50+C51+C53+C54+C55+C56+C59+C60+C62</f>
        <v>12380</v>
      </c>
      <c r="D32" s="204">
        <f t="shared" si="3"/>
        <v>17434.199999999997</v>
      </c>
      <c r="E32" s="204">
        <f t="shared" si="3"/>
        <v>17434.199999999997</v>
      </c>
      <c r="F32" s="204">
        <f t="shared" si="3"/>
        <v>20983.5</v>
      </c>
      <c r="G32" s="204">
        <f>G33+G39+G40+G41+G42+G43+G44+G45+G46+G47+G48+G49+G50+G51+G53+G54+G55+G56+G59+G60+G62</f>
        <v>5142.6000000000004</v>
      </c>
      <c r="H32" s="204">
        <f>H33+H39+H40+H41+H42+H43+H44+H45+H46+H47+H48+H49+H50+H51+H53+H54+H55+H56+H59+H60+H62</f>
        <v>5133.5999999999995</v>
      </c>
      <c r="I32" s="204">
        <f>I33+I39+I40+I41+I42+I43+I44+I45+I46+I47+I48+I49+I50+I51+I53+I54+I55+I56+I59+I60+I62</f>
        <v>5407.4000000000005</v>
      </c>
      <c r="J32" s="204">
        <f>J33+J39+J40+J41+J42+J43+J44+J45+J46+J47+J48+J49+J50+J51+J53+J54+J55+J56+J59+J60+J62</f>
        <v>5299.9</v>
      </c>
      <c r="K32" s="181"/>
    </row>
    <row r="33" spans="1:11" ht="30" customHeight="1" thickBot="1">
      <c r="A33" s="108" t="s">
        <v>56</v>
      </c>
      <c r="B33" s="107">
        <v>1031</v>
      </c>
      <c r="C33" s="205">
        <v>116.5</v>
      </c>
      <c r="D33" s="205">
        <v>347.8</v>
      </c>
      <c r="E33" s="205">
        <v>347.8</v>
      </c>
      <c r="F33" s="206">
        <f>F34+F35+F36+F37+F38</f>
        <v>1240.4000000000001</v>
      </c>
      <c r="G33" s="206">
        <f t="shared" ref="G33:J33" si="4">G34+G35+G36+G37+G38</f>
        <v>306.39999999999998</v>
      </c>
      <c r="H33" s="206">
        <f t="shared" si="4"/>
        <v>306.3</v>
      </c>
      <c r="I33" s="206">
        <f t="shared" si="4"/>
        <v>313</v>
      </c>
      <c r="J33" s="206">
        <f t="shared" si="4"/>
        <v>314.70000000000005</v>
      </c>
      <c r="K33" s="177"/>
    </row>
    <row r="34" spans="1:11" s="165" customFormat="1" ht="24.95" customHeight="1" thickBot="1">
      <c r="A34" s="161" t="s">
        <v>352</v>
      </c>
      <c r="B34" s="162" t="s">
        <v>348</v>
      </c>
      <c r="C34" s="207">
        <v>3.9</v>
      </c>
      <c r="D34" s="207">
        <v>128</v>
      </c>
      <c r="E34" s="207">
        <v>128</v>
      </c>
      <c r="F34" s="206">
        <v>150</v>
      </c>
      <c r="G34" s="206">
        <v>37.5</v>
      </c>
      <c r="H34" s="206">
        <v>37.5</v>
      </c>
      <c r="I34" s="206">
        <v>37.5</v>
      </c>
      <c r="J34" s="206">
        <v>37.5</v>
      </c>
      <c r="K34" s="177"/>
    </row>
    <row r="35" spans="1:11" s="165" customFormat="1" ht="24.95" customHeight="1" thickBot="1">
      <c r="A35" s="161" t="s">
        <v>17</v>
      </c>
      <c r="B35" s="162" t="s">
        <v>349</v>
      </c>
      <c r="C35" s="207">
        <v>86.6</v>
      </c>
      <c r="D35" s="207">
        <v>176.8</v>
      </c>
      <c r="E35" s="207">
        <v>176.8</v>
      </c>
      <c r="F35" s="206">
        <v>472</v>
      </c>
      <c r="G35" s="206">
        <v>114.9</v>
      </c>
      <c r="H35" s="206">
        <v>114.9</v>
      </c>
      <c r="I35" s="206">
        <v>120.4</v>
      </c>
      <c r="J35" s="206">
        <v>121.8</v>
      </c>
      <c r="K35" s="177"/>
    </row>
    <row r="36" spans="1:11" s="165" customFormat="1" ht="24.95" customHeight="1" thickBot="1">
      <c r="A36" s="161" t="s">
        <v>18</v>
      </c>
      <c r="B36" s="162" t="s">
        <v>350</v>
      </c>
      <c r="C36" s="207">
        <v>19</v>
      </c>
      <c r="D36" s="207">
        <v>39</v>
      </c>
      <c r="E36" s="207">
        <v>39</v>
      </c>
      <c r="F36" s="206">
        <v>103.9</v>
      </c>
      <c r="G36" s="206">
        <v>25.3</v>
      </c>
      <c r="H36" s="206">
        <v>25.3</v>
      </c>
      <c r="I36" s="206">
        <v>26.5</v>
      </c>
      <c r="J36" s="206">
        <v>26.8</v>
      </c>
      <c r="K36" s="177"/>
    </row>
    <row r="37" spans="1:11" s="165" customFormat="1" ht="24.95" customHeight="1" thickBot="1">
      <c r="A37" s="222" t="s">
        <v>19</v>
      </c>
      <c r="B37" s="162" t="s">
        <v>351</v>
      </c>
      <c r="C37" s="207">
        <v>1.4</v>
      </c>
      <c r="D37" s="207">
        <v>4</v>
      </c>
      <c r="E37" s="207">
        <v>4</v>
      </c>
      <c r="F37" s="206">
        <v>14.5</v>
      </c>
      <c r="G37" s="206">
        <v>3.7</v>
      </c>
      <c r="H37" s="206">
        <v>3.6</v>
      </c>
      <c r="I37" s="206">
        <v>3.6</v>
      </c>
      <c r="J37" s="206">
        <v>3.6</v>
      </c>
      <c r="K37" s="177"/>
    </row>
    <row r="38" spans="1:11" s="165" customFormat="1" ht="24.95" customHeight="1" thickBot="1">
      <c r="A38" s="161" t="s">
        <v>517</v>
      </c>
      <c r="B38" s="162" t="s">
        <v>353</v>
      </c>
      <c r="C38" s="207">
        <v>5.6</v>
      </c>
      <c r="D38" s="205"/>
      <c r="E38" s="205"/>
      <c r="F38" s="206">
        <v>500</v>
      </c>
      <c r="G38" s="206">
        <v>125</v>
      </c>
      <c r="H38" s="206">
        <v>125</v>
      </c>
      <c r="I38" s="206">
        <v>125</v>
      </c>
      <c r="J38" s="206">
        <v>125</v>
      </c>
      <c r="K38" s="177"/>
    </row>
    <row r="39" spans="1:11" ht="30" customHeight="1" thickBot="1">
      <c r="A39" s="108" t="s">
        <v>83</v>
      </c>
      <c r="B39" s="107">
        <v>1032</v>
      </c>
      <c r="C39" s="205"/>
      <c r="D39" s="205"/>
      <c r="E39" s="205"/>
      <c r="F39" s="206"/>
      <c r="G39" s="205"/>
      <c r="H39" s="205"/>
      <c r="I39" s="205"/>
      <c r="J39" s="205"/>
      <c r="K39" s="97"/>
    </row>
    <row r="40" spans="1:11" ht="30" customHeight="1" thickBot="1">
      <c r="A40" s="108" t="s">
        <v>32</v>
      </c>
      <c r="B40" s="107">
        <v>1033</v>
      </c>
      <c r="C40" s="205"/>
      <c r="D40" s="205"/>
      <c r="E40" s="205"/>
      <c r="F40" s="206"/>
      <c r="G40" s="205"/>
      <c r="H40" s="205"/>
      <c r="I40" s="205"/>
      <c r="J40" s="205"/>
      <c r="K40" s="97"/>
    </row>
    <row r="41" spans="1:11" ht="30" customHeight="1" thickBot="1">
      <c r="A41" s="108" t="s">
        <v>9</v>
      </c>
      <c r="B41" s="107">
        <v>1034</v>
      </c>
      <c r="C41" s="205"/>
      <c r="D41" s="205"/>
      <c r="E41" s="205"/>
      <c r="F41" s="206"/>
      <c r="G41" s="205"/>
      <c r="H41" s="205"/>
      <c r="I41" s="205"/>
      <c r="J41" s="205"/>
      <c r="K41" s="97"/>
    </row>
    <row r="42" spans="1:11" ht="30" customHeight="1" thickBot="1">
      <c r="A42" s="108" t="s">
        <v>10</v>
      </c>
      <c r="B42" s="107">
        <v>1035</v>
      </c>
      <c r="C42" s="205">
        <v>0</v>
      </c>
      <c r="D42" s="205">
        <v>130</v>
      </c>
      <c r="E42" s="205">
        <v>130</v>
      </c>
      <c r="F42" s="206">
        <v>140</v>
      </c>
      <c r="G42" s="205">
        <v>0</v>
      </c>
      <c r="H42" s="205">
        <v>0</v>
      </c>
      <c r="I42" s="205">
        <v>140</v>
      </c>
      <c r="J42" s="205">
        <v>0</v>
      </c>
      <c r="K42" s="97"/>
    </row>
    <row r="43" spans="1:11" s="2" customFormat="1" ht="30" customHeight="1" thickBot="1">
      <c r="A43" s="108" t="s">
        <v>16</v>
      </c>
      <c r="B43" s="107">
        <v>1036</v>
      </c>
      <c r="C43" s="205">
        <v>2.4</v>
      </c>
      <c r="D43" s="205">
        <v>6</v>
      </c>
      <c r="E43" s="205">
        <v>6</v>
      </c>
      <c r="F43" s="206">
        <v>6</v>
      </c>
      <c r="G43" s="205">
        <v>1.5</v>
      </c>
      <c r="H43" s="205">
        <v>1.5</v>
      </c>
      <c r="I43" s="205">
        <v>1.5</v>
      </c>
      <c r="J43" s="205">
        <v>1.5</v>
      </c>
      <c r="K43" s="97"/>
    </row>
    <row r="44" spans="1:11" s="2" customFormat="1" ht="30" customHeight="1" thickBot="1">
      <c r="A44" s="108" t="s">
        <v>170</v>
      </c>
      <c r="B44" s="107">
        <v>1037</v>
      </c>
      <c r="C44" s="205">
        <v>12.5</v>
      </c>
      <c r="D44" s="205">
        <v>13</v>
      </c>
      <c r="E44" s="205">
        <v>13</v>
      </c>
      <c r="F44" s="206">
        <v>16</v>
      </c>
      <c r="G44" s="205">
        <v>4</v>
      </c>
      <c r="H44" s="205">
        <v>4</v>
      </c>
      <c r="I44" s="205">
        <v>4</v>
      </c>
      <c r="J44" s="205">
        <v>4</v>
      </c>
      <c r="K44" s="177"/>
    </row>
    <row r="45" spans="1:11" s="2" customFormat="1" ht="30" customHeight="1" thickBot="1">
      <c r="A45" s="108" t="s">
        <v>17</v>
      </c>
      <c r="B45" s="107">
        <v>1038</v>
      </c>
      <c r="C45" s="205">
        <v>9563</v>
      </c>
      <c r="D45" s="205">
        <v>12857.1</v>
      </c>
      <c r="E45" s="205">
        <v>12857.1</v>
      </c>
      <c r="F45" s="206">
        <v>14974.1</v>
      </c>
      <c r="G45" s="205">
        <v>3678.6</v>
      </c>
      <c r="H45" s="205">
        <v>3678.6</v>
      </c>
      <c r="I45" s="205">
        <v>3794.8</v>
      </c>
      <c r="J45" s="205">
        <v>3822.1</v>
      </c>
      <c r="K45" s="177"/>
    </row>
    <row r="46" spans="1:11" s="2" customFormat="1" ht="30" customHeight="1" thickBot="1">
      <c r="A46" s="108" t="s">
        <v>18</v>
      </c>
      <c r="B46" s="107">
        <v>1039</v>
      </c>
      <c r="C46" s="205">
        <v>1706.8</v>
      </c>
      <c r="D46" s="205">
        <v>2828.7</v>
      </c>
      <c r="E46" s="205">
        <v>2828.7</v>
      </c>
      <c r="F46" s="206">
        <v>3294.3</v>
      </c>
      <c r="G46" s="205">
        <v>809.3</v>
      </c>
      <c r="H46" s="205">
        <v>809.3</v>
      </c>
      <c r="I46" s="205">
        <v>834.8</v>
      </c>
      <c r="J46" s="205">
        <v>840.9</v>
      </c>
      <c r="K46" s="177"/>
    </row>
    <row r="47" spans="1:11" s="2" customFormat="1" ht="38.25" customHeight="1" thickBot="1">
      <c r="A47" s="108" t="s">
        <v>19</v>
      </c>
      <c r="B47" s="107">
        <v>1040</v>
      </c>
      <c r="C47" s="205">
        <v>289.5</v>
      </c>
      <c r="D47" s="205">
        <v>152</v>
      </c>
      <c r="E47" s="205">
        <v>152</v>
      </c>
      <c r="F47" s="206">
        <v>160</v>
      </c>
      <c r="G47" s="205">
        <v>40</v>
      </c>
      <c r="H47" s="205">
        <v>40</v>
      </c>
      <c r="I47" s="205">
        <v>40</v>
      </c>
      <c r="J47" s="205">
        <v>40</v>
      </c>
      <c r="K47" s="177"/>
    </row>
    <row r="48" spans="1:11" s="2" customFormat="1" ht="39.75" customHeight="1" thickBot="1">
      <c r="A48" s="108" t="s">
        <v>20</v>
      </c>
      <c r="B48" s="107">
        <v>1041</v>
      </c>
      <c r="C48" s="205"/>
      <c r="D48" s="205"/>
      <c r="E48" s="205"/>
      <c r="F48" s="206"/>
      <c r="G48" s="205"/>
      <c r="H48" s="205"/>
      <c r="I48" s="205"/>
      <c r="J48" s="205"/>
      <c r="K48" s="97"/>
    </row>
    <row r="49" spans="1:11" s="2" customFormat="1" ht="30" customHeight="1" thickBot="1">
      <c r="A49" s="108" t="s">
        <v>21</v>
      </c>
      <c r="B49" s="107">
        <v>1042</v>
      </c>
      <c r="C49" s="205">
        <v>0</v>
      </c>
      <c r="D49" s="205">
        <v>0</v>
      </c>
      <c r="E49" s="205">
        <v>0</v>
      </c>
      <c r="F49" s="206">
        <v>0</v>
      </c>
      <c r="G49" s="205"/>
      <c r="H49" s="205"/>
      <c r="I49" s="205"/>
      <c r="J49" s="205"/>
      <c r="K49" s="97"/>
    </row>
    <row r="50" spans="1:11" s="2" customFormat="1" ht="30" customHeight="1" thickBot="1">
      <c r="A50" s="108" t="s">
        <v>22</v>
      </c>
      <c r="B50" s="107">
        <v>1043</v>
      </c>
      <c r="C50" s="205"/>
      <c r="D50" s="205"/>
      <c r="E50" s="205"/>
      <c r="F50" s="206"/>
      <c r="G50" s="205"/>
      <c r="H50" s="205"/>
      <c r="I50" s="205"/>
      <c r="J50" s="205"/>
      <c r="K50" s="97"/>
    </row>
    <row r="51" spans="1:11" s="2" customFormat="1" ht="30" customHeight="1" thickBot="1">
      <c r="A51" s="108" t="s">
        <v>357</v>
      </c>
      <c r="B51" s="107">
        <v>1044</v>
      </c>
      <c r="C51" s="205">
        <v>261.5</v>
      </c>
      <c r="D51" s="205"/>
      <c r="E51" s="205"/>
      <c r="F51" s="206"/>
      <c r="G51" s="205"/>
      <c r="H51" s="205"/>
      <c r="I51" s="205"/>
      <c r="J51" s="205"/>
      <c r="K51" s="97"/>
    </row>
    <row r="52" spans="1:11" s="2" customFormat="1" ht="30" customHeight="1" thickBot="1">
      <c r="A52" s="169" t="s">
        <v>34</v>
      </c>
      <c r="B52" s="166"/>
      <c r="C52" s="207">
        <v>60.2</v>
      </c>
      <c r="D52" s="205"/>
      <c r="E52" s="205"/>
      <c r="F52" s="206"/>
      <c r="G52" s="205"/>
      <c r="H52" s="205"/>
      <c r="I52" s="205"/>
      <c r="J52" s="205"/>
      <c r="K52" s="97"/>
    </row>
    <row r="53" spans="1:11" s="2" customFormat="1" ht="30" customHeight="1" thickBot="1">
      <c r="A53" s="108" t="s">
        <v>36</v>
      </c>
      <c r="B53" s="107">
        <v>1045</v>
      </c>
      <c r="C53" s="205">
        <v>63.2</v>
      </c>
      <c r="D53" s="205">
        <v>160</v>
      </c>
      <c r="E53" s="205">
        <v>160</v>
      </c>
      <c r="F53" s="301">
        <v>160</v>
      </c>
      <c r="G53" s="205">
        <v>40</v>
      </c>
      <c r="H53" s="205">
        <v>40</v>
      </c>
      <c r="I53" s="205">
        <v>40</v>
      </c>
      <c r="J53" s="205">
        <v>40</v>
      </c>
      <c r="K53" s="97"/>
    </row>
    <row r="54" spans="1:11" s="2" customFormat="1" ht="30" customHeight="1" thickBot="1">
      <c r="A54" s="108" t="s">
        <v>23</v>
      </c>
      <c r="B54" s="107">
        <v>1046</v>
      </c>
      <c r="C54" s="205">
        <v>0</v>
      </c>
      <c r="D54" s="205">
        <v>2</v>
      </c>
      <c r="E54" s="205">
        <v>2</v>
      </c>
      <c r="F54" s="206">
        <v>2.5</v>
      </c>
      <c r="G54" s="205">
        <v>0.5</v>
      </c>
      <c r="H54" s="205">
        <v>1</v>
      </c>
      <c r="I54" s="205">
        <v>0.5</v>
      </c>
      <c r="J54" s="205">
        <v>0.5</v>
      </c>
      <c r="K54" s="97"/>
    </row>
    <row r="55" spans="1:11" s="2" customFormat="1" ht="30" customHeight="1" thickBot="1">
      <c r="A55" s="108" t="s">
        <v>24</v>
      </c>
      <c r="B55" s="107">
        <v>1047</v>
      </c>
      <c r="C55" s="205"/>
      <c r="D55" s="205"/>
      <c r="E55" s="205"/>
      <c r="F55" s="206"/>
      <c r="G55" s="205"/>
      <c r="H55" s="205"/>
      <c r="I55" s="205"/>
      <c r="J55" s="205"/>
      <c r="K55" s="97"/>
    </row>
    <row r="56" spans="1:11" s="2" customFormat="1" ht="36" customHeight="1" thickBot="1">
      <c r="A56" s="108" t="s">
        <v>25</v>
      </c>
      <c r="B56" s="107">
        <v>1048</v>
      </c>
      <c r="C56" s="205">
        <v>215.6</v>
      </c>
      <c r="D56" s="205">
        <f>D57+D58</f>
        <v>564</v>
      </c>
      <c r="E56" s="205">
        <f>E57+E58</f>
        <v>564</v>
      </c>
      <c r="F56" s="206">
        <f>F57+F58</f>
        <v>530</v>
      </c>
      <c r="G56" s="206">
        <f t="shared" ref="G56:J56" si="5">G57+G58</f>
        <v>125</v>
      </c>
      <c r="H56" s="206">
        <f t="shared" si="5"/>
        <v>140</v>
      </c>
      <c r="I56" s="206">
        <f t="shared" si="5"/>
        <v>140</v>
      </c>
      <c r="J56" s="206">
        <f t="shared" si="5"/>
        <v>125</v>
      </c>
      <c r="K56" s="177"/>
    </row>
    <row r="57" spans="1:11" s="2" customFormat="1" ht="36" customHeight="1" thickBot="1">
      <c r="A57" s="222" t="s">
        <v>358</v>
      </c>
      <c r="B57" s="162" t="s">
        <v>359</v>
      </c>
      <c r="C57" s="205"/>
      <c r="D57" s="207">
        <v>163</v>
      </c>
      <c r="E57" s="207">
        <v>163</v>
      </c>
      <c r="F57" s="208">
        <v>230</v>
      </c>
      <c r="G57" s="207">
        <v>50</v>
      </c>
      <c r="H57" s="207">
        <v>65</v>
      </c>
      <c r="I57" s="207">
        <v>65</v>
      </c>
      <c r="J57" s="207">
        <v>50</v>
      </c>
      <c r="K57" s="97"/>
    </row>
    <row r="58" spans="1:11" s="2" customFormat="1" ht="30" customHeight="1" thickBot="1">
      <c r="A58" s="222" t="s">
        <v>361</v>
      </c>
      <c r="B58" s="162" t="s">
        <v>360</v>
      </c>
      <c r="C58" s="205"/>
      <c r="D58" s="207">
        <v>401</v>
      </c>
      <c r="E58" s="207">
        <v>401</v>
      </c>
      <c r="F58" s="208">
        <v>300</v>
      </c>
      <c r="G58" s="207">
        <v>75</v>
      </c>
      <c r="H58" s="207">
        <v>75</v>
      </c>
      <c r="I58" s="207">
        <v>75</v>
      </c>
      <c r="J58" s="207">
        <v>75</v>
      </c>
      <c r="K58" s="97"/>
    </row>
    <row r="59" spans="1:11" s="2" customFormat="1" ht="30" customHeight="1" thickBot="1">
      <c r="A59" s="108" t="s">
        <v>171</v>
      </c>
      <c r="B59" s="107">
        <v>1049</v>
      </c>
      <c r="C59" s="205">
        <v>5.8</v>
      </c>
      <c r="D59" s="205">
        <v>16</v>
      </c>
      <c r="E59" s="205">
        <v>16</v>
      </c>
      <c r="F59" s="206">
        <v>16</v>
      </c>
      <c r="G59" s="205">
        <v>4</v>
      </c>
      <c r="H59" s="205">
        <v>4</v>
      </c>
      <c r="I59" s="205">
        <v>4</v>
      </c>
      <c r="J59" s="205">
        <v>4</v>
      </c>
      <c r="K59" s="97"/>
    </row>
    <row r="60" spans="1:11" s="2" customFormat="1" ht="45" customHeight="1" thickBot="1">
      <c r="A60" s="108" t="s">
        <v>172</v>
      </c>
      <c r="B60" s="107">
        <v>1050</v>
      </c>
      <c r="C60" s="205">
        <f>C61</f>
        <v>0</v>
      </c>
      <c r="D60" s="205">
        <f t="shared" ref="D60:J60" si="6">D61</f>
        <v>0</v>
      </c>
      <c r="E60" s="205">
        <f t="shared" si="6"/>
        <v>0</v>
      </c>
      <c r="F60" s="205">
        <f t="shared" si="6"/>
        <v>0</v>
      </c>
      <c r="G60" s="205">
        <f t="shared" si="6"/>
        <v>0</v>
      </c>
      <c r="H60" s="205">
        <f t="shared" si="6"/>
        <v>0</v>
      </c>
      <c r="I60" s="205">
        <f t="shared" si="6"/>
        <v>0</v>
      </c>
      <c r="J60" s="205">
        <f t="shared" si="6"/>
        <v>0</v>
      </c>
      <c r="K60" s="97"/>
    </row>
    <row r="61" spans="1:11" s="2" customFormat="1" ht="30" customHeight="1" thickBot="1">
      <c r="A61" s="108" t="s">
        <v>26</v>
      </c>
      <c r="B61" s="107" t="s">
        <v>173</v>
      </c>
      <c r="C61" s="205"/>
      <c r="D61" s="205"/>
      <c r="E61" s="205"/>
      <c r="F61" s="206"/>
      <c r="G61" s="205"/>
      <c r="H61" s="205"/>
      <c r="I61" s="205"/>
      <c r="J61" s="205"/>
      <c r="K61" s="97"/>
    </row>
    <row r="62" spans="1:11" s="2" customFormat="1" ht="30" customHeight="1" thickBot="1">
      <c r="A62" s="108" t="s">
        <v>346</v>
      </c>
      <c r="B62" s="107">
        <v>1051</v>
      </c>
      <c r="C62" s="209">
        <f>C71</f>
        <v>143.19999999999999</v>
      </c>
      <c r="D62" s="209">
        <f>SUM(D63:D75)</f>
        <v>357.6</v>
      </c>
      <c r="E62" s="209">
        <f t="shared" ref="E62:J62" si="7">SUM(E63:E75)</f>
        <v>357.6</v>
      </c>
      <c r="F62" s="209">
        <f t="shared" si="7"/>
        <v>444.2</v>
      </c>
      <c r="G62" s="209">
        <f t="shared" si="7"/>
        <v>133.30000000000001</v>
      </c>
      <c r="H62" s="209">
        <f t="shared" si="7"/>
        <v>108.9</v>
      </c>
      <c r="I62" s="209">
        <f t="shared" si="7"/>
        <v>94.8</v>
      </c>
      <c r="J62" s="209">
        <f t="shared" si="7"/>
        <v>107.19999999999999</v>
      </c>
      <c r="K62" s="182"/>
    </row>
    <row r="63" spans="1:11" s="2" customFormat="1" ht="41.25" customHeight="1">
      <c r="A63" s="169" t="s">
        <v>366</v>
      </c>
      <c r="B63" s="173" t="s">
        <v>347</v>
      </c>
      <c r="C63" s="210"/>
      <c r="D63" s="211">
        <v>5</v>
      </c>
      <c r="E63" s="211">
        <v>5</v>
      </c>
      <c r="F63" s="212">
        <v>5</v>
      </c>
      <c r="G63" s="211">
        <v>5</v>
      </c>
      <c r="H63" s="211">
        <v>0</v>
      </c>
      <c r="I63" s="211">
        <v>0</v>
      </c>
      <c r="J63" s="211">
        <v>0</v>
      </c>
      <c r="K63" s="178"/>
    </row>
    <row r="64" spans="1:11" s="2" customFormat="1" ht="39.75" customHeight="1">
      <c r="A64" s="169" t="s">
        <v>367</v>
      </c>
      <c r="B64" s="173" t="s">
        <v>362</v>
      </c>
      <c r="C64" s="210"/>
      <c r="D64" s="211">
        <v>3</v>
      </c>
      <c r="E64" s="211">
        <v>3</v>
      </c>
      <c r="F64" s="212">
        <v>5</v>
      </c>
      <c r="G64" s="211">
        <v>5</v>
      </c>
      <c r="H64" s="211">
        <v>0</v>
      </c>
      <c r="I64" s="211">
        <v>0</v>
      </c>
      <c r="J64" s="211">
        <v>0</v>
      </c>
      <c r="K64" s="178"/>
    </row>
    <row r="65" spans="1:11" s="2" customFormat="1" ht="30" customHeight="1">
      <c r="A65" s="169" t="s">
        <v>368</v>
      </c>
      <c r="B65" s="173" t="s">
        <v>363</v>
      </c>
      <c r="C65" s="210"/>
      <c r="D65" s="211">
        <v>44</v>
      </c>
      <c r="E65" s="211">
        <v>44</v>
      </c>
      <c r="F65" s="212">
        <v>78</v>
      </c>
      <c r="G65" s="211">
        <v>19</v>
      </c>
      <c r="H65" s="211">
        <v>19</v>
      </c>
      <c r="I65" s="211">
        <v>20</v>
      </c>
      <c r="J65" s="211">
        <v>20</v>
      </c>
      <c r="K65" s="178"/>
    </row>
    <row r="66" spans="1:11" s="2" customFormat="1" ht="30" customHeight="1">
      <c r="A66" s="169" t="s">
        <v>369</v>
      </c>
      <c r="B66" s="173" t="s">
        <v>364</v>
      </c>
      <c r="C66" s="210"/>
      <c r="D66" s="211">
        <v>10</v>
      </c>
      <c r="E66" s="211">
        <v>10</v>
      </c>
      <c r="F66" s="212">
        <v>5</v>
      </c>
      <c r="G66" s="211">
        <v>1.2</v>
      </c>
      <c r="H66" s="211">
        <v>1.2</v>
      </c>
      <c r="I66" s="211">
        <v>1.2</v>
      </c>
      <c r="J66" s="211">
        <v>1.4</v>
      </c>
      <c r="K66" s="178"/>
    </row>
    <row r="67" spans="1:11" s="2" customFormat="1" ht="30" customHeight="1">
      <c r="A67" s="169" t="s">
        <v>371</v>
      </c>
      <c r="B67" s="173" t="s">
        <v>365</v>
      </c>
      <c r="C67" s="210"/>
      <c r="D67" s="211">
        <v>10</v>
      </c>
      <c r="E67" s="211">
        <v>10</v>
      </c>
      <c r="F67" s="212">
        <v>20</v>
      </c>
      <c r="G67" s="211">
        <v>10</v>
      </c>
      <c r="H67" s="211">
        <v>10</v>
      </c>
      <c r="I67" s="211">
        <v>0</v>
      </c>
      <c r="J67" s="211">
        <v>0</v>
      </c>
      <c r="K67" s="178"/>
    </row>
    <row r="68" spans="1:11" s="2" customFormat="1" ht="30" customHeight="1">
      <c r="A68" s="171" t="s">
        <v>395</v>
      </c>
      <c r="B68" s="173" t="s">
        <v>376</v>
      </c>
      <c r="C68" s="210"/>
      <c r="D68" s="211">
        <v>20</v>
      </c>
      <c r="E68" s="211">
        <v>20</v>
      </c>
      <c r="F68" s="212">
        <v>30</v>
      </c>
      <c r="G68" s="211">
        <v>10</v>
      </c>
      <c r="H68" s="211">
        <v>10</v>
      </c>
      <c r="I68" s="211">
        <v>5</v>
      </c>
      <c r="J68" s="211">
        <v>5</v>
      </c>
      <c r="K68" s="178"/>
    </row>
    <row r="69" spans="1:11" s="2" customFormat="1" ht="30" customHeight="1">
      <c r="A69" s="169" t="s">
        <v>370</v>
      </c>
      <c r="B69" s="173" t="s">
        <v>377</v>
      </c>
      <c r="C69" s="210"/>
      <c r="D69" s="211">
        <v>60</v>
      </c>
      <c r="E69" s="211">
        <v>60</v>
      </c>
      <c r="F69" s="212">
        <v>65</v>
      </c>
      <c r="G69" s="211">
        <v>16</v>
      </c>
      <c r="H69" s="211">
        <v>16</v>
      </c>
      <c r="I69" s="211">
        <v>16</v>
      </c>
      <c r="J69" s="211">
        <v>17</v>
      </c>
      <c r="K69" s="178"/>
    </row>
    <row r="70" spans="1:11" s="2" customFormat="1" ht="30" customHeight="1">
      <c r="A70" s="172" t="s">
        <v>396</v>
      </c>
      <c r="B70" s="173" t="s">
        <v>378</v>
      </c>
      <c r="C70" s="210"/>
      <c r="D70" s="211">
        <v>14</v>
      </c>
      <c r="E70" s="211">
        <v>14</v>
      </c>
      <c r="F70" s="212">
        <v>19.2</v>
      </c>
      <c r="G70" s="211">
        <v>4.8</v>
      </c>
      <c r="H70" s="211">
        <v>4.8</v>
      </c>
      <c r="I70" s="211">
        <v>4.8</v>
      </c>
      <c r="J70" s="211">
        <v>4.8</v>
      </c>
      <c r="K70" s="178"/>
    </row>
    <row r="71" spans="1:11" s="2" customFormat="1" ht="30" customHeight="1">
      <c r="A71" s="170" t="s">
        <v>372</v>
      </c>
      <c r="B71" s="173" t="s">
        <v>379</v>
      </c>
      <c r="C71" s="211">
        <v>143.19999999999999</v>
      </c>
      <c r="D71" s="211">
        <v>40</v>
      </c>
      <c r="E71" s="211">
        <v>40</v>
      </c>
      <c r="F71" s="212">
        <v>57</v>
      </c>
      <c r="G71" s="211">
        <v>17</v>
      </c>
      <c r="H71" s="211">
        <v>15</v>
      </c>
      <c r="I71" s="211">
        <v>15</v>
      </c>
      <c r="J71" s="211">
        <v>10</v>
      </c>
      <c r="K71" s="178"/>
    </row>
    <row r="72" spans="1:11" s="2" customFormat="1" ht="30" customHeight="1">
      <c r="A72" s="169" t="s">
        <v>373</v>
      </c>
      <c r="B72" s="173" t="s">
        <v>380</v>
      </c>
      <c r="C72" s="210"/>
      <c r="D72" s="211">
        <v>58</v>
      </c>
      <c r="E72" s="211">
        <v>58</v>
      </c>
      <c r="F72" s="212">
        <v>58</v>
      </c>
      <c r="G72" s="211">
        <v>14.5</v>
      </c>
      <c r="H72" s="211">
        <v>14.5</v>
      </c>
      <c r="I72" s="211">
        <v>14.5</v>
      </c>
      <c r="J72" s="211">
        <v>14.5</v>
      </c>
      <c r="K72" s="178"/>
    </row>
    <row r="73" spans="1:11" s="2" customFormat="1" ht="30" customHeight="1">
      <c r="A73" s="302" t="s">
        <v>374</v>
      </c>
      <c r="B73" s="173" t="s">
        <v>381</v>
      </c>
      <c r="C73" s="210"/>
      <c r="D73" s="211">
        <v>0.8</v>
      </c>
      <c r="E73" s="211">
        <v>0.8</v>
      </c>
      <c r="F73" s="212">
        <v>1</v>
      </c>
      <c r="G73" s="211">
        <v>1</v>
      </c>
      <c r="H73" s="211">
        <v>0</v>
      </c>
      <c r="I73" s="211">
        <v>0</v>
      </c>
      <c r="J73" s="211">
        <v>0</v>
      </c>
      <c r="K73" s="178"/>
    </row>
    <row r="74" spans="1:11" s="2" customFormat="1" ht="30" customHeight="1">
      <c r="A74" s="169" t="s">
        <v>375</v>
      </c>
      <c r="B74" s="173" t="s">
        <v>382</v>
      </c>
      <c r="C74" s="210"/>
      <c r="D74" s="211">
        <v>12.8</v>
      </c>
      <c r="E74" s="211">
        <v>12.8</v>
      </c>
      <c r="F74" s="212">
        <v>15</v>
      </c>
      <c r="G74" s="211">
        <v>3</v>
      </c>
      <c r="H74" s="211">
        <v>4</v>
      </c>
      <c r="I74" s="211">
        <v>4</v>
      </c>
      <c r="J74" s="211">
        <v>4</v>
      </c>
      <c r="K74" s="178"/>
    </row>
    <row r="75" spans="1:11" s="2" customFormat="1" ht="30" customHeight="1">
      <c r="A75" s="169" t="s">
        <v>34</v>
      </c>
      <c r="B75" s="173" t="s">
        <v>383</v>
      </c>
      <c r="C75" s="210"/>
      <c r="D75" s="211">
        <v>80</v>
      </c>
      <c r="E75" s="211">
        <v>80</v>
      </c>
      <c r="F75" s="212">
        <v>86</v>
      </c>
      <c r="G75" s="211">
        <v>26.8</v>
      </c>
      <c r="H75" s="211">
        <v>14.4</v>
      </c>
      <c r="I75" s="211">
        <v>14.3</v>
      </c>
      <c r="J75" s="211">
        <v>30.5</v>
      </c>
      <c r="K75" s="178"/>
    </row>
    <row r="76" spans="1:11" s="95" customFormat="1" ht="20.100000000000001" customHeight="1">
      <c r="A76" s="109" t="s">
        <v>91</v>
      </c>
      <c r="B76" s="110">
        <v>1060</v>
      </c>
      <c r="C76" s="213">
        <f>C77+C78+C79+C80+C81+C82+C83</f>
        <v>3.8</v>
      </c>
      <c r="D76" s="213">
        <f t="shared" ref="D76:J76" si="8">D77+D78+D79+D80+D81+D82+D83</f>
        <v>0</v>
      </c>
      <c r="E76" s="213">
        <f t="shared" si="8"/>
        <v>0</v>
      </c>
      <c r="F76" s="213">
        <f t="shared" si="8"/>
        <v>0</v>
      </c>
      <c r="G76" s="213">
        <f t="shared" si="8"/>
        <v>0</v>
      </c>
      <c r="H76" s="213">
        <f t="shared" si="8"/>
        <v>0</v>
      </c>
      <c r="I76" s="213">
        <f t="shared" si="8"/>
        <v>0</v>
      </c>
      <c r="J76" s="213">
        <f t="shared" si="8"/>
        <v>0</v>
      </c>
    </row>
    <row r="77" spans="1:11" s="2" customFormat="1" ht="20.100000000000001" customHeight="1">
      <c r="A77" s="8" t="s">
        <v>75</v>
      </c>
      <c r="B77" s="100">
        <v>1061</v>
      </c>
      <c r="C77" s="203"/>
      <c r="D77" s="203"/>
      <c r="E77" s="203"/>
      <c r="F77" s="203"/>
      <c r="G77" s="203"/>
      <c r="H77" s="203"/>
      <c r="I77" s="203"/>
      <c r="J77" s="203"/>
    </row>
    <row r="78" spans="1:11" s="2" customFormat="1" ht="20.100000000000001" customHeight="1">
      <c r="A78" s="8" t="s">
        <v>76</v>
      </c>
      <c r="B78" s="100">
        <v>1062</v>
      </c>
      <c r="C78" s="203"/>
      <c r="D78" s="203"/>
      <c r="E78" s="203"/>
      <c r="F78" s="203"/>
      <c r="G78" s="203"/>
      <c r="H78" s="203"/>
      <c r="I78" s="203"/>
      <c r="J78" s="203"/>
    </row>
    <row r="79" spans="1:11" s="2" customFormat="1" ht="20.100000000000001" customHeight="1">
      <c r="A79" s="8" t="s">
        <v>17</v>
      </c>
      <c r="B79" s="100">
        <v>1063</v>
      </c>
      <c r="C79" s="203"/>
      <c r="D79" s="203"/>
      <c r="E79" s="203"/>
      <c r="F79" s="203"/>
      <c r="G79" s="203"/>
      <c r="H79" s="203"/>
      <c r="I79" s="203"/>
      <c r="J79" s="203"/>
    </row>
    <row r="80" spans="1:11" s="2" customFormat="1" ht="20.100000000000001" customHeight="1">
      <c r="A80" s="82" t="s">
        <v>18</v>
      </c>
      <c r="B80" s="100">
        <v>1064</v>
      </c>
      <c r="C80" s="203"/>
      <c r="D80" s="203"/>
      <c r="E80" s="203"/>
      <c r="F80" s="203"/>
      <c r="G80" s="203"/>
      <c r="H80" s="203"/>
      <c r="I80" s="203"/>
      <c r="J80" s="203"/>
    </row>
    <row r="81" spans="1:14" s="2" customFormat="1" ht="20.100000000000001" customHeight="1">
      <c r="A81" s="8" t="s">
        <v>33</v>
      </c>
      <c r="B81" s="100">
        <v>1065</v>
      </c>
      <c r="C81" s="203"/>
      <c r="D81" s="203"/>
      <c r="E81" s="203"/>
      <c r="F81" s="203"/>
      <c r="G81" s="203"/>
      <c r="H81" s="203"/>
      <c r="I81" s="203"/>
      <c r="J81" s="203"/>
    </row>
    <row r="82" spans="1:14" s="2" customFormat="1" ht="20.100000000000001" customHeight="1">
      <c r="A82" s="8" t="s">
        <v>43</v>
      </c>
      <c r="B82" s="100">
        <v>1066</v>
      </c>
      <c r="C82" s="203"/>
      <c r="D82" s="203"/>
      <c r="E82" s="203"/>
      <c r="F82" s="203"/>
      <c r="G82" s="203"/>
      <c r="H82" s="203"/>
      <c r="I82" s="203"/>
      <c r="J82" s="203"/>
    </row>
    <row r="83" spans="1:14" s="2" customFormat="1" ht="19.5" customHeight="1" thickBot="1">
      <c r="A83" s="101" t="s">
        <v>63</v>
      </c>
      <c r="B83" s="102">
        <v>1067</v>
      </c>
      <c r="C83" s="214">
        <v>3.8</v>
      </c>
      <c r="D83" s="215"/>
      <c r="E83" s="215"/>
      <c r="F83" s="215"/>
      <c r="G83" s="215"/>
      <c r="H83" s="215"/>
      <c r="I83" s="215"/>
      <c r="J83" s="215"/>
    </row>
    <row r="84" spans="1:14" s="112" customFormat="1" ht="30" customHeight="1" thickBot="1">
      <c r="A84" s="92" t="s">
        <v>174</v>
      </c>
      <c r="B84" s="111">
        <v>1070</v>
      </c>
      <c r="C84" s="216">
        <f>C85+C86+C87+C88</f>
        <v>200.4</v>
      </c>
      <c r="D84" s="216">
        <f>D85+D86+D87+D88</f>
        <v>390</v>
      </c>
      <c r="E84" s="216">
        <f t="shared" ref="E84:J84" si="9">E85+E86+E87+E88</f>
        <v>390</v>
      </c>
      <c r="F84" s="216">
        <f t="shared" si="9"/>
        <v>165012.29999999999</v>
      </c>
      <c r="G84" s="216">
        <f>G85+G86+G87+G88</f>
        <v>31704.3</v>
      </c>
      <c r="H84" s="216">
        <f t="shared" si="9"/>
        <v>48336.7</v>
      </c>
      <c r="I84" s="216">
        <f t="shared" si="9"/>
        <v>50013.7</v>
      </c>
      <c r="J84" s="216">
        <f t="shared" si="9"/>
        <v>34957.599999999999</v>
      </c>
      <c r="K84" s="186"/>
    </row>
    <row r="85" spans="1:14" s="2" customFormat="1" ht="30" customHeight="1" thickBot="1">
      <c r="A85" s="82" t="s">
        <v>86</v>
      </c>
      <c r="B85" s="107">
        <v>1071</v>
      </c>
      <c r="C85" s="206"/>
      <c r="D85" s="206"/>
      <c r="E85" s="206"/>
      <c r="F85" s="206"/>
      <c r="G85" s="206"/>
      <c r="H85" s="206"/>
      <c r="I85" s="206"/>
      <c r="J85" s="206"/>
      <c r="K85" s="97"/>
    </row>
    <row r="86" spans="1:14" s="2" customFormat="1" ht="30" customHeight="1" thickBot="1">
      <c r="A86" s="82" t="s">
        <v>175</v>
      </c>
      <c r="B86" s="107">
        <v>1072</v>
      </c>
      <c r="C86" s="206"/>
      <c r="D86" s="206"/>
      <c r="E86" s="206"/>
      <c r="F86" s="206"/>
      <c r="G86" s="206"/>
      <c r="H86" s="206"/>
      <c r="I86" s="206"/>
      <c r="J86" s="206"/>
      <c r="K86" s="97"/>
    </row>
    <row r="87" spans="1:14" s="2" customFormat="1" ht="42" customHeight="1" thickBot="1">
      <c r="A87" s="82" t="s">
        <v>547</v>
      </c>
      <c r="B87" s="107">
        <v>1073</v>
      </c>
      <c r="C87" s="209">
        <v>200.4</v>
      </c>
      <c r="D87" s="209">
        <v>390</v>
      </c>
      <c r="E87" s="209">
        <v>390</v>
      </c>
      <c r="F87" s="209"/>
      <c r="G87" s="209"/>
      <c r="H87" s="209"/>
      <c r="I87" s="209"/>
      <c r="J87" s="209"/>
      <c r="K87" s="96"/>
    </row>
    <row r="88" spans="1:14" s="2" customFormat="1" ht="30" customHeight="1">
      <c r="A88" s="82" t="s">
        <v>336</v>
      </c>
      <c r="B88" s="157">
        <v>1074</v>
      </c>
      <c r="C88" s="209"/>
      <c r="D88" s="209"/>
      <c r="E88" s="209"/>
      <c r="F88" s="209">
        <v>165012.29999999999</v>
      </c>
      <c r="G88" s="209">
        <v>31704.3</v>
      </c>
      <c r="H88" s="209">
        <v>48336.7</v>
      </c>
      <c r="I88" s="209">
        <v>50013.7</v>
      </c>
      <c r="J88" s="209">
        <v>34957.599999999999</v>
      </c>
      <c r="K88" s="184"/>
      <c r="L88" s="185"/>
      <c r="N88" s="185"/>
    </row>
    <row r="89" spans="1:14" s="2" customFormat="1" ht="30" customHeight="1">
      <c r="A89" s="168" t="s">
        <v>534</v>
      </c>
      <c r="B89" s="223" t="s">
        <v>354</v>
      </c>
      <c r="C89" s="226"/>
      <c r="D89" s="226"/>
      <c r="E89" s="226"/>
      <c r="F89" s="226">
        <v>771.8</v>
      </c>
      <c r="G89" s="226"/>
      <c r="H89" s="226">
        <v>176</v>
      </c>
      <c r="I89" s="226">
        <v>131.1</v>
      </c>
      <c r="J89" s="226">
        <v>464.7</v>
      </c>
      <c r="K89" s="179"/>
    </row>
    <row r="90" spans="1:14" s="112" customFormat="1" ht="30" customHeight="1" thickBot="1">
      <c r="A90" s="113" t="s">
        <v>44</v>
      </c>
      <c r="B90" s="93">
        <v>1080</v>
      </c>
      <c r="C90" s="201">
        <f>C91+C92+C93+C94+C95+C96</f>
        <v>131.1</v>
      </c>
      <c r="D90" s="201">
        <f t="shared" ref="D90:J90" si="10">D91+D92+D93+D94+D95+D96</f>
        <v>916.6</v>
      </c>
      <c r="E90" s="201">
        <f t="shared" si="10"/>
        <v>916.6</v>
      </c>
      <c r="F90" s="201">
        <f t="shared" si="10"/>
        <v>771.8</v>
      </c>
      <c r="G90" s="201">
        <f t="shared" si="10"/>
        <v>0</v>
      </c>
      <c r="H90" s="201">
        <f t="shared" si="10"/>
        <v>176</v>
      </c>
      <c r="I90" s="201">
        <f t="shared" si="10"/>
        <v>131.1</v>
      </c>
      <c r="J90" s="201">
        <f t="shared" si="10"/>
        <v>464.7</v>
      </c>
      <c r="K90" s="193"/>
    </row>
    <row r="91" spans="1:14" s="2" customFormat="1" ht="20.100000000000001" customHeight="1" thickBot="1">
      <c r="A91" s="108" t="s">
        <v>86</v>
      </c>
      <c r="B91" s="9">
        <v>1081</v>
      </c>
      <c r="C91" s="205"/>
      <c r="D91" s="205"/>
      <c r="E91" s="205"/>
      <c r="F91" s="206"/>
      <c r="G91" s="205"/>
      <c r="H91" s="205"/>
      <c r="I91" s="205"/>
      <c r="J91" s="205"/>
      <c r="K91" s="97"/>
    </row>
    <row r="92" spans="1:14" s="2" customFormat="1" ht="20.100000000000001" customHeight="1" thickBot="1">
      <c r="A92" s="108" t="s">
        <v>176</v>
      </c>
      <c r="B92" s="9">
        <v>1082</v>
      </c>
      <c r="C92" s="205"/>
      <c r="D92" s="205"/>
      <c r="E92" s="205"/>
      <c r="F92" s="206"/>
      <c r="G92" s="205"/>
      <c r="H92" s="205"/>
      <c r="I92" s="205"/>
      <c r="J92" s="205"/>
      <c r="K92" s="97"/>
    </row>
    <row r="93" spans="1:14" s="2" customFormat="1" ht="20.100000000000001" customHeight="1" thickBot="1">
      <c r="A93" s="108" t="s">
        <v>39</v>
      </c>
      <c r="B93" s="9">
        <v>1083</v>
      </c>
      <c r="C93" s="205"/>
      <c r="D93" s="205"/>
      <c r="E93" s="205"/>
      <c r="F93" s="206"/>
      <c r="G93" s="205"/>
      <c r="H93" s="205"/>
      <c r="I93" s="205"/>
      <c r="J93" s="205"/>
      <c r="K93" s="97"/>
    </row>
    <row r="94" spans="1:14" s="2" customFormat="1" ht="20.100000000000001" customHeight="1" thickBot="1">
      <c r="A94" s="108" t="s">
        <v>27</v>
      </c>
      <c r="B94" s="9">
        <v>1084</v>
      </c>
      <c r="C94" s="205"/>
      <c r="D94" s="205"/>
      <c r="E94" s="205"/>
      <c r="F94" s="206"/>
      <c r="G94" s="205"/>
      <c r="H94" s="205"/>
      <c r="I94" s="205"/>
      <c r="J94" s="205"/>
      <c r="K94" s="97"/>
    </row>
    <row r="95" spans="1:14" s="2" customFormat="1" ht="20.100000000000001" customHeight="1" thickBot="1">
      <c r="A95" s="108" t="s">
        <v>31</v>
      </c>
      <c r="B95" s="9">
        <v>1085</v>
      </c>
      <c r="C95" s="205"/>
      <c r="D95" s="205"/>
      <c r="E95" s="205"/>
      <c r="F95" s="206"/>
      <c r="G95" s="205"/>
      <c r="H95" s="205"/>
      <c r="I95" s="205"/>
      <c r="J95" s="205"/>
      <c r="K95" s="97"/>
    </row>
    <row r="96" spans="1:14" s="2" customFormat="1" ht="30" customHeight="1" thickBot="1">
      <c r="A96" s="108" t="s">
        <v>342</v>
      </c>
      <c r="B96" s="9">
        <v>1086</v>
      </c>
      <c r="C96" s="209">
        <f>C97+C98</f>
        <v>131.1</v>
      </c>
      <c r="D96" s="209">
        <f>D97+D98</f>
        <v>916.6</v>
      </c>
      <c r="E96" s="209">
        <f>E97+E98</f>
        <v>916.6</v>
      </c>
      <c r="F96" s="209">
        <f>F97+F98</f>
        <v>771.8</v>
      </c>
      <c r="G96" s="209">
        <f t="shared" ref="G96:J96" si="11">G97+G98</f>
        <v>0</v>
      </c>
      <c r="H96" s="209">
        <f t="shared" si="11"/>
        <v>176</v>
      </c>
      <c r="I96" s="209">
        <f t="shared" si="11"/>
        <v>131.1</v>
      </c>
      <c r="J96" s="209">
        <f t="shared" si="11"/>
        <v>464.7</v>
      </c>
      <c r="K96" s="180"/>
    </row>
    <row r="97" spans="1:12" s="2" customFormat="1" ht="30" customHeight="1">
      <c r="A97" s="167" t="s">
        <v>535</v>
      </c>
      <c r="B97" s="100" t="s">
        <v>343</v>
      </c>
      <c r="C97" s="211">
        <v>123.8</v>
      </c>
      <c r="D97" s="211">
        <v>916.6</v>
      </c>
      <c r="E97" s="211">
        <v>916.6</v>
      </c>
      <c r="F97" s="211">
        <v>771.8</v>
      </c>
      <c r="G97" s="209">
        <v>0</v>
      </c>
      <c r="H97" s="209">
        <v>176</v>
      </c>
      <c r="I97" s="209">
        <v>131.1</v>
      </c>
      <c r="J97" s="209">
        <v>464.7</v>
      </c>
      <c r="K97" s="178"/>
    </row>
    <row r="98" spans="1:12" s="2" customFormat="1" ht="30" customHeight="1">
      <c r="A98" s="167" t="s">
        <v>345</v>
      </c>
      <c r="B98" s="100" t="s">
        <v>344</v>
      </c>
      <c r="C98" s="211">
        <v>7.3</v>
      </c>
      <c r="D98" s="211">
        <v>0</v>
      </c>
      <c r="E98" s="211">
        <v>0</v>
      </c>
      <c r="F98" s="211">
        <v>0</v>
      </c>
      <c r="G98" s="217"/>
      <c r="H98" s="217"/>
      <c r="I98" s="217"/>
      <c r="J98" s="217"/>
      <c r="K98" s="178"/>
    </row>
    <row r="99" spans="1:12" s="94" customFormat="1" ht="37.5" customHeight="1">
      <c r="A99" s="109" t="s">
        <v>112</v>
      </c>
      <c r="B99" s="114">
        <v>1100</v>
      </c>
      <c r="C99" s="213">
        <f t="shared" ref="C99:J99" si="12">(C31+C84)-C32-C76-C90</f>
        <v>-3920.1999999999975</v>
      </c>
      <c r="D99" s="213">
        <f t="shared" si="12"/>
        <v>0.20000000000288765</v>
      </c>
      <c r="E99" s="213">
        <f t="shared" si="12"/>
        <v>0.20000000000288765</v>
      </c>
      <c r="F99" s="213">
        <f t="shared" si="12"/>
        <v>-404.19999999999413</v>
      </c>
      <c r="G99" s="213">
        <f t="shared" si="12"/>
        <v>1962.1999999999989</v>
      </c>
      <c r="H99" s="213">
        <f t="shared" si="12"/>
        <v>-1870.0000000000082</v>
      </c>
      <c r="I99" s="213">
        <f t="shared" si="12"/>
        <v>-2064.4000000000019</v>
      </c>
      <c r="J99" s="213">
        <f t="shared" si="12"/>
        <v>1567.9999999999989</v>
      </c>
      <c r="K99" s="174"/>
    </row>
    <row r="100" spans="1:12" ht="20.100000000000001" customHeight="1">
      <c r="A100" s="10" t="s">
        <v>57</v>
      </c>
      <c r="B100" s="11">
        <v>1130</v>
      </c>
      <c r="C100" s="218"/>
      <c r="D100" s="218"/>
      <c r="E100" s="218"/>
      <c r="F100" s="219"/>
      <c r="G100" s="219"/>
      <c r="H100" s="219"/>
      <c r="I100" s="219"/>
      <c r="J100" s="219"/>
    </row>
    <row r="101" spans="1:12" ht="20.100000000000001" customHeight="1">
      <c r="A101" s="10" t="s">
        <v>58</v>
      </c>
      <c r="B101" s="11">
        <v>1140</v>
      </c>
      <c r="C101" s="219"/>
      <c r="D101" s="219"/>
      <c r="E101" s="219"/>
      <c r="F101" s="219"/>
      <c r="G101" s="219"/>
      <c r="H101" s="219"/>
      <c r="I101" s="219"/>
      <c r="J101" s="219"/>
    </row>
    <row r="102" spans="1:12" ht="30" customHeight="1">
      <c r="A102" s="10" t="s">
        <v>87</v>
      </c>
      <c r="B102" s="11">
        <v>1150</v>
      </c>
      <c r="C102" s="218"/>
      <c r="D102" s="218"/>
      <c r="E102" s="218"/>
      <c r="F102" s="218">
        <f t="shared" ref="F102:G102" si="13">F103</f>
        <v>405</v>
      </c>
      <c r="G102" s="218">
        <f t="shared" si="13"/>
        <v>50</v>
      </c>
      <c r="H102" s="218">
        <f t="shared" ref="H102" si="14">H103</f>
        <v>120</v>
      </c>
      <c r="I102" s="218">
        <f t="shared" ref="I102:J102" si="15">I103</f>
        <v>210</v>
      </c>
      <c r="J102" s="218">
        <f t="shared" si="15"/>
        <v>25</v>
      </c>
    </row>
    <row r="103" spans="1:12" s="165" customFormat="1" ht="30" customHeight="1">
      <c r="A103" s="169" t="s">
        <v>355</v>
      </c>
      <c r="B103" s="9" t="s">
        <v>356</v>
      </c>
      <c r="C103" s="220"/>
      <c r="D103" s="220"/>
      <c r="E103" s="220"/>
      <c r="F103" s="221">
        <v>405</v>
      </c>
      <c r="G103" s="221">
        <v>50</v>
      </c>
      <c r="H103" s="221">
        <v>120</v>
      </c>
      <c r="I103" s="221">
        <v>210</v>
      </c>
      <c r="J103" s="221">
        <v>25</v>
      </c>
      <c r="K103" s="175"/>
    </row>
    <row r="104" spans="1:12" ht="20.100000000000001" customHeight="1">
      <c r="A104" s="10" t="s">
        <v>88</v>
      </c>
      <c r="B104" s="11">
        <v>1160</v>
      </c>
      <c r="C104" s="219"/>
      <c r="D104" s="219"/>
      <c r="E104" s="219"/>
      <c r="F104" s="219"/>
      <c r="G104" s="219"/>
      <c r="H104" s="219"/>
      <c r="I104" s="219"/>
      <c r="J104" s="219"/>
    </row>
    <row r="105" spans="1:12" s="94" customFormat="1" ht="39.75" customHeight="1">
      <c r="A105" s="92" t="s">
        <v>113</v>
      </c>
      <c r="B105" s="93">
        <v>1170</v>
      </c>
      <c r="C105" s="201">
        <f>(C99+C100+C102)-C101-C104</f>
        <v>-3920.1999999999975</v>
      </c>
      <c r="D105" s="201">
        <f t="shared" ref="D105:J105" si="16">(D99+D100+D102)-D101-D104</f>
        <v>0.20000000000288765</v>
      </c>
      <c r="E105" s="201">
        <f t="shared" si="16"/>
        <v>0.20000000000288765</v>
      </c>
      <c r="F105" s="201">
        <f t="shared" si="16"/>
        <v>0.80000000000586624</v>
      </c>
      <c r="G105" s="201">
        <f t="shared" si="16"/>
        <v>2012.1999999999989</v>
      </c>
      <c r="H105" s="201">
        <f t="shared" si="16"/>
        <v>-1750.0000000000082</v>
      </c>
      <c r="I105" s="201">
        <f t="shared" si="16"/>
        <v>-1854.4000000000019</v>
      </c>
      <c r="J105" s="201">
        <f t="shared" si="16"/>
        <v>1592.9999999999989</v>
      </c>
      <c r="K105" s="174"/>
    </row>
    <row r="106" spans="1:12" ht="20.100000000000001" customHeight="1">
      <c r="A106" s="8" t="s">
        <v>67</v>
      </c>
      <c r="B106" s="9">
        <v>1180</v>
      </c>
      <c r="C106" s="12"/>
      <c r="D106" s="12"/>
      <c r="E106" s="12"/>
      <c r="F106" s="12"/>
      <c r="G106" s="12"/>
      <c r="H106" s="12"/>
      <c r="I106" s="12"/>
      <c r="J106" s="12"/>
    </row>
    <row r="107" spans="1:12" ht="20.100000000000001" customHeight="1">
      <c r="A107" s="8" t="s">
        <v>68</v>
      </c>
      <c r="B107" s="9">
        <v>1190</v>
      </c>
      <c r="C107" s="12"/>
      <c r="D107" s="12"/>
      <c r="E107" s="12"/>
      <c r="F107" s="12"/>
      <c r="G107" s="12"/>
      <c r="H107" s="12"/>
      <c r="I107" s="12"/>
      <c r="J107" s="12"/>
    </row>
    <row r="108" spans="1:12" s="94" customFormat="1" ht="37.5" customHeight="1">
      <c r="A108" s="92" t="s">
        <v>114</v>
      </c>
      <c r="B108" s="93">
        <v>1200</v>
      </c>
      <c r="C108" s="201">
        <f t="shared" ref="C108:J108" si="17">C105-C106</f>
        <v>-3920.1999999999975</v>
      </c>
      <c r="D108" s="201">
        <f t="shared" si="17"/>
        <v>0.20000000000288765</v>
      </c>
      <c r="E108" s="201">
        <f t="shared" si="17"/>
        <v>0.20000000000288765</v>
      </c>
      <c r="F108" s="201">
        <f t="shared" si="17"/>
        <v>0.80000000000586624</v>
      </c>
      <c r="G108" s="201">
        <f t="shared" si="17"/>
        <v>2012.1999999999989</v>
      </c>
      <c r="H108" s="201">
        <f t="shared" si="17"/>
        <v>-1750.0000000000082</v>
      </c>
      <c r="I108" s="201">
        <f t="shared" si="17"/>
        <v>-1854.4000000000019</v>
      </c>
      <c r="J108" s="201">
        <f t="shared" si="17"/>
        <v>1592.9999999999989</v>
      </c>
      <c r="K108" s="174"/>
    </row>
    <row r="109" spans="1:12" s="5" customFormat="1" ht="20.100000000000001" customHeight="1">
      <c r="A109" s="358" t="s">
        <v>102</v>
      </c>
      <c r="B109" s="358"/>
      <c r="C109" s="358"/>
      <c r="D109" s="358"/>
      <c r="E109" s="358"/>
      <c r="F109" s="358"/>
      <c r="G109" s="358"/>
      <c r="H109" s="358"/>
      <c r="I109" s="358"/>
      <c r="J109" s="358"/>
    </row>
    <row r="110" spans="1:12" ht="42.75" customHeight="1">
      <c r="A110" s="8" t="s">
        <v>8</v>
      </c>
      <c r="B110" s="9">
        <v>1210</v>
      </c>
      <c r="C110" s="224">
        <f t="shared" ref="C110:J110" si="18">C9+C84+C100+C102</f>
        <v>81525.5</v>
      </c>
      <c r="D110" s="224">
        <f t="shared" si="18"/>
        <v>159885.4</v>
      </c>
      <c r="E110" s="224">
        <f t="shared" si="18"/>
        <v>159885.4</v>
      </c>
      <c r="F110" s="224">
        <f t="shared" si="18"/>
        <v>174443.19999999998</v>
      </c>
      <c r="G110" s="224">
        <f t="shared" si="18"/>
        <v>32420.7</v>
      </c>
      <c r="H110" s="224">
        <f t="shared" si="18"/>
        <v>52414.899999999994</v>
      </c>
      <c r="I110" s="224">
        <f t="shared" si="18"/>
        <v>54237.299999999996</v>
      </c>
      <c r="J110" s="224">
        <f t="shared" si="18"/>
        <v>35370.299999999996</v>
      </c>
    </row>
    <row r="111" spans="1:12" ht="38.25" customHeight="1">
      <c r="A111" s="8" t="s">
        <v>61</v>
      </c>
      <c r="B111" s="9">
        <v>1220</v>
      </c>
      <c r="C111" s="224">
        <f t="shared" ref="C111:J111" si="19">C10+C32+C76+C90+C101+C104+C106</f>
        <v>85445.700000000012</v>
      </c>
      <c r="D111" s="224">
        <f t="shared" si="19"/>
        <v>159885.19999999998</v>
      </c>
      <c r="E111" s="224">
        <f t="shared" si="19"/>
        <v>159885.19999999998</v>
      </c>
      <c r="F111" s="224">
        <f t="shared" si="19"/>
        <v>174442.39999999997</v>
      </c>
      <c r="G111" s="224">
        <f t="shared" si="19"/>
        <v>30408.5</v>
      </c>
      <c r="H111" s="224">
        <f t="shared" si="19"/>
        <v>54164.9</v>
      </c>
      <c r="I111" s="224">
        <f t="shared" si="19"/>
        <v>56091.7</v>
      </c>
      <c r="J111" s="224">
        <f t="shared" si="19"/>
        <v>33777.299999999996</v>
      </c>
      <c r="L111" s="175"/>
    </row>
    <row r="112" spans="1:12" ht="30" customHeight="1">
      <c r="A112" s="366" t="s">
        <v>92</v>
      </c>
      <c r="B112" s="367"/>
      <c r="C112" s="367"/>
      <c r="D112" s="367"/>
      <c r="E112" s="367"/>
      <c r="F112" s="367"/>
      <c r="G112" s="367"/>
      <c r="H112" s="367"/>
      <c r="I112" s="367"/>
      <c r="J112" s="368"/>
    </row>
    <row r="113" spans="1:11" ht="30" customHeight="1">
      <c r="A113" s="8" t="s">
        <v>103</v>
      </c>
      <c r="B113" s="52">
        <v>1400</v>
      </c>
      <c r="C113" s="225">
        <v>28068.100000000002</v>
      </c>
      <c r="D113" s="225">
        <v>45174.5</v>
      </c>
      <c r="E113" s="225">
        <v>45174.5</v>
      </c>
      <c r="F113" s="225">
        <v>59455.8</v>
      </c>
      <c r="G113" s="225">
        <v>9077.9</v>
      </c>
      <c r="H113" s="225">
        <v>22321.8</v>
      </c>
      <c r="I113" s="225">
        <v>20378.2</v>
      </c>
      <c r="J113" s="225">
        <v>7677.9</v>
      </c>
      <c r="K113" s="175"/>
    </row>
    <row r="114" spans="1:11" ht="30" customHeight="1">
      <c r="A114" s="8" t="s">
        <v>101</v>
      </c>
      <c r="B114" s="52">
        <v>1401</v>
      </c>
      <c r="C114" s="225">
        <v>20355.300000000003</v>
      </c>
      <c r="D114" s="225">
        <v>26546.3</v>
      </c>
      <c r="E114" s="225">
        <v>26546.3</v>
      </c>
      <c r="F114" s="224">
        <v>38823.800000000003</v>
      </c>
      <c r="G114" s="224">
        <v>3826.4</v>
      </c>
      <c r="H114" s="224">
        <v>17281.3</v>
      </c>
      <c r="I114" s="224">
        <v>15324.1</v>
      </c>
      <c r="J114" s="224">
        <v>2392</v>
      </c>
      <c r="K114" s="175"/>
    </row>
    <row r="115" spans="1:11" ht="30" customHeight="1">
      <c r="A115" s="8" t="s">
        <v>12</v>
      </c>
      <c r="B115" s="52">
        <v>1402</v>
      </c>
      <c r="C115" s="225">
        <v>7712.8</v>
      </c>
      <c r="D115" s="225">
        <v>18628.2</v>
      </c>
      <c r="E115" s="225">
        <v>18628.2</v>
      </c>
      <c r="F115" s="224">
        <v>20632</v>
      </c>
      <c r="G115" s="224">
        <v>5251.5</v>
      </c>
      <c r="H115" s="224">
        <v>5040.5</v>
      </c>
      <c r="I115" s="224">
        <v>5054.1000000000004</v>
      </c>
      <c r="J115" s="224">
        <v>5285.9</v>
      </c>
      <c r="K115" s="175"/>
    </row>
    <row r="116" spans="1:11" ht="30" customHeight="1">
      <c r="A116" s="8" t="s">
        <v>4</v>
      </c>
      <c r="B116" s="52">
        <v>1410</v>
      </c>
      <c r="C116" s="225">
        <v>31995.199999999997</v>
      </c>
      <c r="D116" s="225">
        <v>45965.3</v>
      </c>
      <c r="E116" s="225">
        <v>45965.3</v>
      </c>
      <c r="F116" s="224">
        <v>50611.7</v>
      </c>
      <c r="G116" s="224">
        <v>11652.199999999999</v>
      </c>
      <c r="H116" s="224">
        <v>11772.2</v>
      </c>
      <c r="I116" s="224">
        <v>13322.2</v>
      </c>
      <c r="J116" s="224">
        <v>13865.1</v>
      </c>
      <c r="K116" s="175"/>
    </row>
    <row r="117" spans="1:11" ht="30" customHeight="1">
      <c r="A117" s="8" t="s">
        <v>5</v>
      </c>
      <c r="B117" s="52">
        <v>1420</v>
      </c>
      <c r="C117" s="225">
        <v>6340.6</v>
      </c>
      <c r="D117" s="225">
        <v>10112.5</v>
      </c>
      <c r="E117" s="225">
        <v>10112.5</v>
      </c>
      <c r="F117" s="224">
        <v>11134.599999999999</v>
      </c>
      <c r="G117" s="224">
        <v>2563.5</v>
      </c>
      <c r="H117" s="224">
        <v>2589.8999999999996</v>
      </c>
      <c r="I117" s="224">
        <v>2930.8</v>
      </c>
      <c r="J117" s="224">
        <v>3050.4</v>
      </c>
      <c r="K117" s="175"/>
    </row>
    <row r="118" spans="1:11" ht="30" customHeight="1">
      <c r="A118" s="8" t="s">
        <v>6</v>
      </c>
      <c r="B118" s="52">
        <v>1430</v>
      </c>
      <c r="C118" s="225">
        <v>4286.1000000000004</v>
      </c>
      <c r="D118" s="225">
        <v>7080</v>
      </c>
      <c r="E118" s="225">
        <v>7080</v>
      </c>
      <c r="F118" s="224">
        <v>7360</v>
      </c>
      <c r="G118" s="224">
        <v>1790</v>
      </c>
      <c r="H118" s="224">
        <v>1790</v>
      </c>
      <c r="I118" s="224">
        <v>1890</v>
      </c>
      <c r="J118" s="224">
        <v>1890</v>
      </c>
      <c r="K118" s="175"/>
    </row>
    <row r="119" spans="1:11" ht="30" customHeight="1">
      <c r="A119" s="8" t="s">
        <v>13</v>
      </c>
      <c r="B119" s="52">
        <v>1440</v>
      </c>
      <c r="C119" s="225">
        <v>14755.7</v>
      </c>
      <c r="D119" s="225">
        <v>51552.899999999994</v>
      </c>
      <c r="E119" s="225">
        <v>51552.899999999994</v>
      </c>
      <c r="F119" s="224">
        <v>45880.3</v>
      </c>
      <c r="G119" s="224">
        <v>5324.9</v>
      </c>
      <c r="H119" s="224">
        <v>15691</v>
      </c>
      <c r="I119" s="224">
        <v>17570.499999999996</v>
      </c>
      <c r="J119" s="224">
        <v>7293.9</v>
      </c>
      <c r="K119" s="175"/>
    </row>
    <row r="120" spans="1:11" s="5" customFormat="1" ht="40.5" customHeight="1">
      <c r="A120" s="164" t="s">
        <v>28</v>
      </c>
      <c r="B120" s="51">
        <v>1450</v>
      </c>
      <c r="C120" s="218">
        <f t="shared" ref="C120:J120" si="20">C113+C116+C117+C118+C119</f>
        <v>85445.700000000012</v>
      </c>
      <c r="D120" s="218">
        <f t="shared" si="20"/>
        <v>159885.20000000001</v>
      </c>
      <c r="E120" s="218">
        <f t="shared" si="20"/>
        <v>159885.20000000001</v>
      </c>
      <c r="F120" s="218">
        <f t="shared" si="20"/>
        <v>174442.40000000002</v>
      </c>
      <c r="G120" s="218">
        <f t="shared" si="20"/>
        <v>30408.5</v>
      </c>
      <c r="H120" s="218">
        <f t="shared" si="20"/>
        <v>54164.9</v>
      </c>
      <c r="I120" s="218">
        <f t="shared" si="20"/>
        <v>56091.7</v>
      </c>
      <c r="J120" s="218">
        <f t="shared" si="20"/>
        <v>33777.300000000003</v>
      </c>
      <c r="K120" s="175"/>
    </row>
    <row r="121" spans="1:11" s="5" customFormat="1" ht="20.100000000000001" customHeight="1">
      <c r="A121" s="38"/>
      <c r="B121" s="199"/>
      <c r="C121" s="200"/>
      <c r="D121" s="200"/>
      <c r="E121" s="200"/>
      <c r="F121" s="200"/>
      <c r="G121" s="200"/>
      <c r="H121" s="200"/>
      <c r="I121" s="200"/>
      <c r="J121" s="200"/>
    </row>
    <row r="122" spans="1:11" s="5" customFormat="1" ht="20.100000000000001" customHeight="1">
      <c r="A122" s="38"/>
      <c r="B122" s="199"/>
      <c r="C122" s="200"/>
      <c r="D122" s="200"/>
      <c r="E122" s="200"/>
      <c r="F122" s="200"/>
      <c r="G122" s="200"/>
      <c r="H122" s="200"/>
      <c r="I122" s="200"/>
      <c r="J122" s="200"/>
    </row>
    <row r="123" spans="1:11" s="5" customFormat="1" ht="36.75" customHeight="1">
      <c r="A123" s="38"/>
      <c r="B123" s="42"/>
      <c r="C123" s="43"/>
      <c r="D123" s="43"/>
      <c r="E123" s="43"/>
      <c r="F123" s="43"/>
      <c r="G123" s="44"/>
      <c r="H123" s="44"/>
      <c r="I123" s="44"/>
      <c r="J123" s="44"/>
    </row>
    <row r="124" spans="1:11" ht="42.75" customHeight="1">
      <c r="A124" s="314" t="s">
        <v>540</v>
      </c>
      <c r="B124" s="1"/>
      <c r="C124" s="364" t="s">
        <v>94</v>
      </c>
      <c r="D124" s="364"/>
      <c r="E124" s="364"/>
      <c r="F124" s="364"/>
      <c r="G124" s="14"/>
      <c r="H124" s="365" t="s">
        <v>548</v>
      </c>
      <c r="I124" s="365"/>
      <c r="J124" s="365"/>
    </row>
    <row r="125" spans="1:11" s="2" customFormat="1" ht="20.100000000000001" customHeight="1">
      <c r="A125" s="45" t="s">
        <v>93</v>
      </c>
      <c r="B125" s="3"/>
      <c r="C125" s="356" t="s">
        <v>107</v>
      </c>
      <c r="D125" s="356"/>
      <c r="E125" s="356"/>
      <c r="F125" s="356"/>
      <c r="G125" s="22"/>
      <c r="H125" s="357" t="s">
        <v>53</v>
      </c>
      <c r="I125" s="357"/>
      <c r="J125" s="357"/>
    </row>
    <row r="126" spans="1:11" ht="20.100000000000001" customHeight="1">
      <c r="A126" s="23"/>
      <c r="C126" s="25"/>
      <c r="D126" s="25"/>
      <c r="E126" s="25"/>
      <c r="F126" s="24"/>
      <c r="G126" s="24"/>
      <c r="H126" s="24"/>
      <c r="I126" s="24"/>
      <c r="J126" s="24"/>
    </row>
    <row r="127" spans="1:11">
      <c r="A127" s="23"/>
      <c r="C127" s="25"/>
      <c r="D127" s="25"/>
      <c r="E127" s="25"/>
      <c r="F127" s="24"/>
      <c r="G127" s="24"/>
      <c r="H127" s="24"/>
      <c r="I127" s="24"/>
      <c r="J127" s="24"/>
    </row>
    <row r="128" spans="1:11">
      <c r="A128" s="23"/>
      <c r="C128" s="25"/>
      <c r="D128" s="25"/>
      <c r="E128" s="25"/>
      <c r="F128" s="24"/>
      <c r="G128" s="24"/>
      <c r="H128" s="24"/>
      <c r="I128" s="24"/>
      <c r="J128" s="24"/>
    </row>
    <row r="129" spans="1:10">
      <c r="A129" s="23"/>
      <c r="C129" s="25"/>
      <c r="D129" s="25"/>
      <c r="E129" s="25"/>
      <c r="F129" s="24"/>
      <c r="G129" s="24"/>
      <c r="H129" s="24"/>
      <c r="I129" s="24"/>
      <c r="J129" s="24"/>
    </row>
    <row r="130" spans="1:10">
      <c r="A130" s="23"/>
      <c r="C130" s="25"/>
      <c r="D130" s="25"/>
      <c r="E130" s="25"/>
      <c r="F130" s="24"/>
      <c r="G130" s="24"/>
      <c r="H130" s="24"/>
      <c r="I130" s="24"/>
      <c r="J130" s="24"/>
    </row>
    <row r="131" spans="1:10">
      <c r="A131" s="23"/>
      <c r="C131" s="25"/>
      <c r="D131" s="25"/>
      <c r="E131" s="25"/>
      <c r="F131" s="24"/>
      <c r="G131" s="24"/>
      <c r="H131" s="24"/>
      <c r="I131" s="24"/>
      <c r="J131" s="24"/>
    </row>
    <row r="132" spans="1:10">
      <c r="A132" s="23"/>
      <c r="C132" s="25"/>
      <c r="D132" s="25"/>
      <c r="E132" s="25"/>
      <c r="F132" s="24"/>
      <c r="G132" s="24"/>
      <c r="H132" s="24"/>
      <c r="I132" s="24"/>
      <c r="J132" s="24"/>
    </row>
    <row r="133" spans="1:10">
      <c r="A133" s="23"/>
      <c r="C133" s="25"/>
      <c r="D133" s="25"/>
      <c r="E133" s="25"/>
      <c r="F133" s="24"/>
      <c r="G133" s="24"/>
      <c r="H133" s="24"/>
      <c r="I133" s="24"/>
      <c r="J133" s="24"/>
    </row>
    <row r="134" spans="1:10">
      <c r="A134" s="23"/>
      <c r="C134" s="25"/>
      <c r="D134" s="25"/>
      <c r="E134" s="25"/>
      <c r="F134" s="24"/>
      <c r="G134" s="24"/>
      <c r="H134" s="24"/>
      <c r="I134" s="24"/>
      <c r="J134" s="24"/>
    </row>
    <row r="135" spans="1:10">
      <c r="A135" s="23"/>
      <c r="C135" s="25"/>
      <c r="D135" s="25"/>
      <c r="E135" s="25"/>
      <c r="F135" s="24"/>
      <c r="G135" s="24"/>
      <c r="H135" s="24"/>
      <c r="I135" s="24"/>
      <c r="J135" s="24"/>
    </row>
    <row r="136" spans="1:10">
      <c r="A136" s="23"/>
      <c r="C136" s="25"/>
      <c r="D136" s="25"/>
      <c r="E136" s="25"/>
      <c r="F136" s="24"/>
      <c r="G136" s="24"/>
      <c r="H136" s="24"/>
      <c r="I136" s="24"/>
      <c r="J136" s="24"/>
    </row>
    <row r="137" spans="1:10">
      <c r="A137" s="23"/>
      <c r="C137" s="25"/>
      <c r="D137" s="25"/>
      <c r="E137" s="25"/>
      <c r="F137" s="24"/>
      <c r="G137" s="24"/>
      <c r="H137" s="24"/>
      <c r="I137" s="24"/>
      <c r="J137" s="24"/>
    </row>
    <row r="138" spans="1:10">
      <c r="A138" s="23"/>
      <c r="C138" s="25"/>
      <c r="D138" s="25"/>
      <c r="E138" s="25"/>
      <c r="F138" s="24"/>
      <c r="G138" s="24"/>
      <c r="H138" s="24"/>
      <c r="I138" s="24"/>
      <c r="J138" s="24"/>
    </row>
    <row r="139" spans="1:10">
      <c r="A139" s="23"/>
      <c r="C139" s="25"/>
      <c r="D139" s="25"/>
      <c r="E139" s="25"/>
      <c r="F139" s="24"/>
      <c r="G139" s="24"/>
      <c r="H139" s="24"/>
      <c r="I139" s="24"/>
      <c r="J139" s="24"/>
    </row>
    <row r="140" spans="1:10">
      <c r="A140" s="23"/>
      <c r="C140" s="25"/>
      <c r="D140" s="25"/>
      <c r="E140" s="25"/>
      <c r="F140" s="24"/>
      <c r="G140" s="24"/>
      <c r="H140" s="24"/>
      <c r="I140" s="24"/>
      <c r="J140" s="24"/>
    </row>
    <row r="141" spans="1:10">
      <c r="A141" s="23"/>
      <c r="C141" s="25"/>
      <c r="D141" s="25"/>
      <c r="E141" s="25"/>
      <c r="F141" s="24"/>
      <c r="G141" s="24"/>
      <c r="H141" s="24"/>
      <c r="I141" s="24"/>
      <c r="J141" s="24"/>
    </row>
    <row r="142" spans="1:10">
      <c r="A142" s="23"/>
      <c r="C142" s="25"/>
      <c r="D142" s="25"/>
      <c r="E142" s="25"/>
      <c r="F142" s="24"/>
      <c r="G142" s="24"/>
      <c r="H142" s="24"/>
      <c r="I142" s="24"/>
      <c r="J142" s="24"/>
    </row>
    <row r="143" spans="1:10">
      <c r="A143" s="23"/>
      <c r="C143" s="25"/>
      <c r="D143" s="25"/>
      <c r="E143" s="25"/>
      <c r="F143" s="24"/>
      <c r="G143" s="24"/>
      <c r="H143" s="24"/>
      <c r="I143" s="24"/>
      <c r="J143" s="24"/>
    </row>
    <row r="144" spans="1:10">
      <c r="A144" s="23"/>
      <c r="C144" s="25"/>
      <c r="D144" s="25"/>
      <c r="E144" s="25"/>
      <c r="F144" s="24"/>
      <c r="G144" s="24"/>
      <c r="H144" s="24"/>
      <c r="I144" s="24"/>
      <c r="J144" s="24"/>
    </row>
    <row r="145" spans="1:10">
      <c r="A145" s="23"/>
      <c r="C145" s="25"/>
      <c r="D145" s="25"/>
      <c r="E145" s="25"/>
      <c r="F145" s="24"/>
      <c r="G145" s="24"/>
      <c r="H145" s="24"/>
      <c r="I145" s="24"/>
      <c r="J145" s="24"/>
    </row>
    <row r="146" spans="1:10">
      <c r="A146" s="23"/>
      <c r="C146" s="25"/>
      <c r="D146" s="25"/>
      <c r="E146" s="25"/>
      <c r="F146" s="24"/>
      <c r="G146" s="24"/>
      <c r="H146" s="24"/>
      <c r="I146" s="24"/>
      <c r="J146" s="24"/>
    </row>
    <row r="147" spans="1:10">
      <c r="A147" s="23"/>
      <c r="C147" s="25"/>
      <c r="D147" s="25"/>
      <c r="E147" s="25"/>
      <c r="F147" s="24"/>
      <c r="G147" s="24"/>
      <c r="H147" s="24"/>
      <c r="I147" s="24"/>
      <c r="J147" s="24"/>
    </row>
    <row r="148" spans="1:10">
      <c r="A148" s="23"/>
      <c r="C148" s="25"/>
      <c r="D148" s="25"/>
      <c r="E148" s="25"/>
      <c r="F148" s="24"/>
      <c r="G148" s="24"/>
      <c r="H148" s="24"/>
      <c r="I148" s="24"/>
      <c r="J148" s="24"/>
    </row>
    <row r="149" spans="1:10">
      <c r="A149" s="23"/>
      <c r="C149" s="25"/>
      <c r="D149" s="25"/>
      <c r="E149" s="25"/>
      <c r="F149" s="24"/>
      <c r="G149" s="24"/>
      <c r="H149" s="24"/>
      <c r="I149" s="24"/>
      <c r="J149" s="24"/>
    </row>
    <row r="150" spans="1:10">
      <c r="A150" s="23"/>
      <c r="C150" s="25"/>
      <c r="D150" s="25"/>
      <c r="E150" s="25"/>
      <c r="F150" s="24"/>
      <c r="G150" s="24"/>
      <c r="H150" s="24"/>
      <c r="I150" s="24"/>
      <c r="J150" s="24"/>
    </row>
    <row r="151" spans="1:10">
      <c r="A151" s="23"/>
      <c r="C151" s="25"/>
      <c r="D151" s="25"/>
      <c r="E151" s="25"/>
      <c r="F151" s="24"/>
      <c r="G151" s="24"/>
      <c r="H151" s="24"/>
      <c r="I151" s="24"/>
      <c r="J151" s="24"/>
    </row>
    <row r="152" spans="1:10">
      <c r="A152" s="23"/>
      <c r="C152" s="25"/>
      <c r="D152" s="25"/>
      <c r="E152" s="25"/>
      <c r="F152" s="24"/>
      <c r="G152" s="24"/>
      <c r="H152" s="24"/>
      <c r="I152" s="24"/>
      <c r="J152" s="24"/>
    </row>
    <row r="153" spans="1:10">
      <c r="A153" s="23"/>
      <c r="C153" s="25"/>
      <c r="D153" s="25"/>
      <c r="E153" s="25"/>
      <c r="F153" s="24"/>
      <c r="G153" s="24"/>
      <c r="H153" s="24"/>
      <c r="I153" s="24"/>
      <c r="J153" s="24"/>
    </row>
    <row r="154" spans="1:10">
      <c r="A154" s="23"/>
      <c r="C154" s="25"/>
      <c r="D154" s="25"/>
      <c r="E154" s="25"/>
      <c r="F154" s="24"/>
      <c r="G154" s="24"/>
      <c r="H154" s="24"/>
      <c r="I154" s="24"/>
      <c r="J154" s="24"/>
    </row>
    <row r="155" spans="1:10">
      <c r="A155" s="23"/>
      <c r="C155" s="25"/>
      <c r="D155" s="25"/>
      <c r="E155" s="25"/>
      <c r="F155" s="24"/>
      <c r="G155" s="24"/>
      <c r="H155" s="24"/>
      <c r="I155" s="24"/>
      <c r="J155" s="24"/>
    </row>
    <row r="156" spans="1:10">
      <c r="A156" s="23"/>
      <c r="C156" s="25"/>
      <c r="D156" s="25"/>
      <c r="E156" s="25"/>
      <c r="F156" s="24"/>
      <c r="G156" s="24"/>
      <c r="H156" s="24"/>
      <c r="I156" s="24"/>
      <c r="J156" s="24"/>
    </row>
    <row r="157" spans="1:10">
      <c r="A157" s="23"/>
      <c r="C157" s="25"/>
      <c r="D157" s="25"/>
      <c r="E157" s="25"/>
      <c r="F157" s="24"/>
      <c r="G157" s="24"/>
      <c r="H157" s="24"/>
      <c r="I157" s="24"/>
      <c r="J157" s="24"/>
    </row>
    <row r="158" spans="1:10">
      <c r="A158" s="23"/>
      <c r="C158" s="25"/>
      <c r="D158" s="25"/>
      <c r="E158" s="25"/>
      <c r="F158" s="24"/>
      <c r="G158" s="24"/>
      <c r="H158" s="24"/>
      <c r="I158" s="24"/>
      <c r="J158" s="24"/>
    </row>
    <row r="159" spans="1:10">
      <c r="A159" s="23"/>
      <c r="C159" s="25"/>
      <c r="D159" s="25"/>
      <c r="E159" s="25"/>
      <c r="F159" s="24"/>
      <c r="G159" s="24"/>
      <c r="H159" s="24"/>
      <c r="I159" s="24"/>
      <c r="J159" s="24"/>
    </row>
    <row r="160" spans="1:10">
      <c r="A160" s="23"/>
      <c r="C160" s="25"/>
      <c r="D160" s="25"/>
      <c r="E160" s="25"/>
      <c r="F160" s="24"/>
      <c r="G160" s="24"/>
      <c r="H160" s="24"/>
      <c r="I160" s="24"/>
      <c r="J160" s="24"/>
    </row>
    <row r="161" spans="1:10">
      <c r="A161" s="23"/>
      <c r="C161" s="25"/>
      <c r="D161" s="25"/>
      <c r="E161" s="25"/>
      <c r="F161" s="24"/>
      <c r="G161" s="24"/>
      <c r="H161" s="24"/>
      <c r="I161" s="24"/>
      <c r="J161" s="24"/>
    </row>
    <row r="162" spans="1:10">
      <c r="A162" s="23"/>
      <c r="C162" s="25"/>
      <c r="D162" s="25"/>
      <c r="E162" s="25"/>
      <c r="F162" s="24"/>
      <c r="G162" s="24"/>
      <c r="H162" s="24"/>
      <c r="I162" s="24"/>
      <c r="J162" s="24"/>
    </row>
    <row r="163" spans="1:10">
      <c r="A163" s="23"/>
      <c r="C163" s="25"/>
      <c r="D163" s="25"/>
      <c r="E163" s="25"/>
      <c r="F163" s="24"/>
      <c r="G163" s="24"/>
      <c r="H163" s="24"/>
      <c r="I163" s="24"/>
      <c r="J163" s="24"/>
    </row>
    <row r="164" spans="1:10">
      <c r="A164" s="23"/>
      <c r="C164" s="25"/>
      <c r="D164" s="25"/>
      <c r="E164" s="25"/>
      <c r="F164" s="24"/>
      <c r="G164" s="24"/>
      <c r="H164" s="24"/>
      <c r="I164" s="24"/>
      <c r="J164" s="24"/>
    </row>
    <row r="165" spans="1:10">
      <c r="A165" s="23"/>
      <c r="C165" s="25"/>
      <c r="D165" s="25"/>
      <c r="E165" s="25"/>
      <c r="F165" s="24"/>
      <c r="G165" s="24"/>
      <c r="H165" s="24"/>
      <c r="I165" s="24"/>
      <c r="J165" s="24"/>
    </row>
    <row r="166" spans="1:10">
      <c r="A166" s="23"/>
      <c r="C166" s="25"/>
      <c r="D166" s="25"/>
      <c r="E166" s="25"/>
      <c r="F166" s="24"/>
      <c r="G166" s="24"/>
      <c r="H166" s="24"/>
      <c r="I166" s="24"/>
      <c r="J166" s="24"/>
    </row>
    <row r="167" spans="1:10">
      <c r="A167" s="23"/>
      <c r="C167" s="25"/>
      <c r="D167" s="25"/>
      <c r="E167" s="25"/>
      <c r="F167" s="24"/>
      <c r="G167" s="24"/>
      <c r="H167" s="24"/>
      <c r="I167" s="24"/>
      <c r="J167" s="24"/>
    </row>
    <row r="168" spans="1:10">
      <c r="A168" s="23"/>
      <c r="C168" s="25"/>
      <c r="D168" s="25"/>
      <c r="E168" s="25"/>
      <c r="F168" s="24"/>
      <c r="G168" s="24"/>
      <c r="H168" s="24"/>
      <c r="I168" s="24"/>
      <c r="J168" s="24"/>
    </row>
    <row r="169" spans="1:10">
      <c r="A169" s="23"/>
      <c r="C169" s="25"/>
      <c r="D169" s="25"/>
      <c r="E169" s="25"/>
      <c r="F169" s="24"/>
      <c r="G169" s="24"/>
      <c r="H169" s="24"/>
      <c r="I169" s="24"/>
      <c r="J169" s="24"/>
    </row>
    <row r="170" spans="1:10">
      <c r="A170" s="23"/>
      <c r="C170" s="25"/>
      <c r="D170" s="25"/>
      <c r="E170" s="25"/>
      <c r="F170" s="24"/>
      <c r="G170" s="24"/>
      <c r="H170" s="24"/>
      <c r="I170" s="24"/>
      <c r="J170" s="24"/>
    </row>
    <row r="171" spans="1:10">
      <c r="A171" s="23"/>
      <c r="C171" s="25"/>
      <c r="D171" s="25"/>
      <c r="E171" s="25"/>
      <c r="F171" s="24"/>
      <c r="G171" s="24"/>
      <c r="H171" s="24"/>
      <c r="I171" s="24"/>
      <c r="J171" s="24"/>
    </row>
    <row r="172" spans="1:10">
      <c r="A172" s="23"/>
      <c r="C172" s="25"/>
      <c r="D172" s="25"/>
      <c r="E172" s="25"/>
      <c r="F172" s="24"/>
      <c r="G172" s="24"/>
      <c r="H172" s="24"/>
      <c r="I172" s="24"/>
      <c r="J172" s="24"/>
    </row>
    <row r="173" spans="1:10">
      <c r="A173" s="23"/>
      <c r="C173" s="25"/>
      <c r="D173" s="25"/>
      <c r="E173" s="25"/>
      <c r="F173" s="24"/>
      <c r="G173" s="24"/>
      <c r="H173" s="24"/>
      <c r="I173" s="24"/>
      <c r="J173" s="24"/>
    </row>
    <row r="174" spans="1:10">
      <c r="A174" s="23"/>
      <c r="C174" s="25"/>
      <c r="D174" s="25"/>
      <c r="E174" s="25"/>
      <c r="F174" s="24"/>
      <c r="G174" s="24"/>
      <c r="H174" s="24"/>
      <c r="I174" s="24"/>
      <c r="J174" s="24"/>
    </row>
    <row r="175" spans="1:10">
      <c r="A175" s="23"/>
      <c r="C175" s="25"/>
      <c r="D175" s="25"/>
      <c r="E175" s="25"/>
      <c r="F175" s="24"/>
      <c r="G175" s="24"/>
      <c r="H175" s="24"/>
      <c r="I175" s="24"/>
      <c r="J175" s="24"/>
    </row>
    <row r="176" spans="1:10">
      <c r="A176" s="23"/>
      <c r="C176" s="25"/>
      <c r="D176" s="25"/>
      <c r="E176" s="25"/>
      <c r="F176" s="24"/>
      <c r="G176" s="24"/>
      <c r="H176" s="24"/>
      <c r="I176" s="24"/>
      <c r="J176" s="24"/>
    </row>
    <row r="177" spans="1:10">
      <c r="A177" s="23"/>
      <c r="C177" s="25"/>
      <c r="D177" s="25"/>
      <c r="E177" s="25"/>
      <c r="F177" s="24"/>
      <c r="G177" s="24"/>
      <c r="H177" s="24"/>
      <c r="I177" s="24"/>
      <c r="J177" s="24"/>
    </row>
    <row r="178" spans="1:10">
      <c r="A178" s="23"/>
      <c r="C178" s="25"/>
      <c r="D178" s="25"/>
      <c r="E178" s="25"/>
      <c r="F178" s="24"/>
      <c r="G178" s="24"/>
      <c r="H178" s="24"/>
      <c r="I178" s="24"/>
      <c r="J178" s="24"/>
    </row>
    <row r="179" spans="1:10">
      <c r="A179" s="23"/>
      <c r="C179" s="25"/>
      <c r="D179" s="25"/>
      <c r="E179" s="25"/>
      <c r="F179" s="24"/>
      <c r="G179" s="24"/>
      <c r="H179" s="24"/>
      <c r="I179" s="24"/>
      <c r="J179" s="24"/>
    </row>
    <row r="180" spans="1:10">
      <c r="A180" s="23"/>
      <c r="C180" s="25"/>
      <c r="D180" s="25"/>
      <c r="E180" s="25"/>
      <c r="F180" s="24"/>
      <c r="G180" s="24"/>
      <c r="H180" s="24"/>
      <c r="I180" s="24"/>
      <c r="J180" s="24"/>
    </row>
    <row r="181" spans="1:10">
      <c r="A181" s="23"/>
      <c r="C181" s="25"/>
      <c r="D181" s="25"/>
      <c r="E181" s="25"/>
      <c r="F181" s="24"/>
      <c r="G181" s="24"/>
      <c r="H181" s="24"/>
      <c r="I181" s="24"/>
      <c r="J181" s="24"/>
    </row>
    <row r="182" spans="1:10">
      <c r="A182" s="23"/>
      <c r="C182" s="25"/>
      <c r="D182" s="25"/>
      <c r="E182" s="25"/>
      <c r="F182" s="24"/>
      <c r="G182" s="24"/>
      <c r="H182" s="24"/>
      <c r="I182" s="24"/>
      <c r="J182" s="24"/>
    </row>
    <row r="183" spans="1:10">
      <c r="A183" s="23"/>
      <c r="C183" s="25"/>
      <c r="D183" s="25"/>
      <c r="E183" s="25"/>
      <c r="F183" s="24"/>
      <c r="G183" s="24"/>
      <c r="H183" s="24"/>
      <c r="I183" s="24"/>
      <c r="J183" s="24"/>
    </row>
    <row r="184" spans="1:10">
      <c r="A184" s="34"/>
    </row>
    <row r="185" spans="1:10">
      <c r="A185" s="34"/>
    </row>
    <row r="186" spans="1:10">
      <c r="A186" s="34"/>
    </row>
    <row r="187" spans="1:10">
      <c r="A187" s="34"/>
    </row>
    <row r="188" spans="1:10">
      <c r="A188" s="34"/>
    </row>
    <row r="189" spans="1:10">
      <c r="A189" s="34"/>
    </row>
    <row r="190" spans="1:10">
      <c r="A190" s="34"/>
    </row>
    <row r="191" spans="1:10">
      <c r="A191" s="34"/>
    </row>
    <row r="192" spans="1:10">
      <c r="A192" s="34"/>
    </row>
    <row r="193" spans="1:1">
      <c r="A193" s="34"/>
    </row>
    <row r="194" spans="1:1">
      <c r="A194" s="34"/>
    </row>
    <row r="195" spans="1:1">
      <c r="A195" s="34"/>
    </row>
    <row r="196" spans="1:1">
      <c r="A196" s="34"/>
    </row>
    <row r="197" spans="1:1">
      <c r="A197" s="34"/>
    </row>
    <row r="198" spans="1:1">
      <c r="A198" s="34"/>
    </row>
    <row r="199" spans="1:1">
      <c r="A199" s="34"/>
    </row>
    <row r="200" spans="1:1">
      <c r="A200" s="34"/>
    </row>
    <row r="201" spans="1:1">
      <c r="A201" s="34"/>
    </row>
    <row r="202" spans="1:1">
      <c r="A202" s="34"/>
    </row>
    <row r="203" spans="1:1">
      <c r="A203" s="34"/>
    </row>
    <row r="204" spans="1:1">
      <c r="A204" s="34"/>
    </row>
    <row r="205" spans="1:1">
      <c r="A205" s="34"/>
    </row>
    <row r="206" spans="1:1">
      <c r="A206" s="34"/>
    </row>
    <row r="207" spans="1:1">
      <c r="A207" s="34"/>
    </row>
    <row r="208" spans="1:1">
      <c r="A208" s="34"/>
    </row>
    <row r="209" spans="1:1">
      <c r="A209" s="34"/>
    </row>
    <row r="210" spans="1:1">
      <c r="A210" s="34"/>
    </row>
    <row r="211" spans="1:1">
      <c r="A211" s="34"/>
    </row>
    <row r="212" spans="1:1">
      <c r="A212" s="34"/>
    </row>
    <row r="213" spans="1:1">
      <c r="A213" s="34"/>
    </row>
    <row r="214" spans="1:1">
      <c r="A214" s="34"/>
    </row>
    <row r="215" spans="1:1">
      <c r="A215" s="34"/>
    </row>
    <row r="216" spans="1:1">
      <c r="A216" s="34"/>
    </row>
    <row r="217" spans="1:1">
      <c r="A217" s="34"/>
    </row>
    <row r="218" spans="1:1">
      <c r="A218" s="34"/>
    </row>
    <row r="219" spans="1:1">
      <c r="A219" s="34"/>
    </row>
    <row r="220" spans="1:1">
      <c r="A220" s="34"/>
    </row>
    <row r="221" spans="1:1">
      <c r="A221" s="34"/>
    </row>
    <row r="222" spans="1:1">
      <c r="A222" s="34"/>
    </row>
    <row r="223" spans="1:1">
      <c r="A223" s="34"/>
    </row>
    <row r="224" spans="1:1">
      <c r="A224" s="34"/>
    </row>
    <row r="225" spans="1:1">
      <c r="A225" s="34"/>
    </row>
    <row r="226" spans="1:1">
      <c r="A226" s="34"/>
    </row>
    <row r="227" spans="1:1">
      <c r="A227" s="34"/>
    </row>
    <row r="228" spans="1:1">
      <c r="A228" s="34"/>
    </row>
    <row r="229" spans="1:1">
      <c r="A229" s="34"/>
    </row>
    <row r="230" spans="1:1">
      <c r="A230" s="34"/>
    </row>
    <row r="231" spans="1:1">
      <c r="A231" s="34"/>
    </row>
    <row r="232" spans="1:1">
      <c r="A232" s="34"/>
    </row>
    <row r="233" spans="1:1">
      <c r="A233" s="34"/>
    </row>
    <row r="234" spans="1:1">
      <c r="A234" s="34"/>
    </row>
    <row r="235" spans="1:1">
      <c r="A235" s="34"/>
    </row>
    <row r="236" spans="1:1">
      <c r="A236" s="34"/>
    </row>
    <row r="237" spans="1:1">
      <c r="A237" s="34"/>
    </row>
    <row r="238" spans="1:1">
      <c r="A238" s="34"/>
    </row>
    <row r="239" spans="1:1">
      <c r="A239" s="34"/>
    </row>
    <row r="240" spans="1:1">
      <c r="A240" s="34"/>
    </row>
    <row r="241" spans="1:1">
      <c r="A241" s="34"/>
    </row>
    <row r="242" spans="1:1">
      <c r="A242" s="34"/>
    </row>
    <row r="243" spans="1:1">
      <c r="A243" s="34"/>
    </row>
    <row r="244" spans="1:1">
      <c r="A244" s="34"/>
    </row>
    <row r="245" spans="1:1">
      <c r="A245" s="34"/>
    </row>
    <row r="246" spans="1:1">
      <c r="A246" s="34"/>
    </row>
    <row r="247" spans="1:1">
      <c r="A247" s="34"/>
    </row>
    <row r="248" spans="1:1">
      <c r="A248" s="34"/>
    </row>
    <row r="249" spans="1:1">
      <c r="A249" s="34"/>
    </row>
    <row r="250" spans="1:1">
      <c r="A250" s="34"/>
    </row>
    <row r="251" spans="1:1">
      <c r="A251" s="34"/>
    </row>
    <row r="252" spans="1:1">
      <c r="A252" s="34"/>
    </row>
    <row r="253" spans="1:1">
      <c r="A253" s="34"/>
    </row>
    <row r="254" spans="1:1">
      <c r="A254" s="34"/>
    </row>
    <row r="255" spans="1:1">
      <c r="A255" s="34"/>
    </row>
    <row r="256" spans="1:1">
      <c r="A256" s="34"/>
    </row>
    <row r="257" spans="1:1">
      <c r="A257" s="34"/>
    </row>
    <row r="258" spans="1:1">
      <c r="A258" s="34"/>
    </row>
    <row r="259" spans="1:1">
      <c r="A259" s="34"/>
    </row>
    <row r="260" spans="1:1">
      <c r="A260" s="34"/>
    </row>
    <row r="261" spans="1:1">
      <c r="A261" s="34"/>
    </row>
    <row r="262" spans="1:1">
      <c r="A262" s="34"/>
    </row>
    <row r="263" spans="1:1">
      <c r="A263" s="34"/>
    </row>
    <row r="264" spans="1:1">
      <c r="A264" s="34"/>
    </row>
    <row r="265" spans="1:1">
      <c r="A265" s="34"/>
    </row>
    <row r="266" spans="1:1">
      <c r="A266" s="34"/>
    </row>
    <row r="267" spans="1:1">
      <c r="A267" s="34"/>
    </row>
    <row r="268" spans="1:1">
      <c r="A268" s="34"/>
    </row>
    <row r="269" spans="1:1">
      <c r="A269" s="34"/>
    </row>
    <row r="270" spans="1:1">
      <c r="A270" s="34"/>
    </row>
    <row r="271" spans="1:1">
      <c r="A271" s="34"/>
    </row>
    <row r="272" spans="1:1">
      <c r="A272" s="34"/>
    </row>
    <row r="273" spans="1:1">
      <c r="A273" s="34"/>
    </row>
    <row r="274" spans="1:1">
      <c r="A274" s="34"/>
    </row>
    <row r="275" spans="1:1">
      <c r="A275" s="34"/>
    </row>
    <row r="276" spans="1:1">
      <c r="A276" s="34"/>
    </row>
    <row r="277" spans="1:1">
      <c r="A277" s="34"/>
    </row>
    <row r="278" spans="1:1">
      <c r="A278" s="34"/>
    </row>
    <row r="279" spans="1:1">
      <c r="A279" s="34"/>
    </row>
    <row r="280" spans="1:1">
      <c r="A280" s="34"/>
    </row>
    <row r="281" spans="1:1">
      <c r="A281" s="34"/>
    </row>
    <row r="282" spans="1:1">
      <c r="A282" s="34"/>
    </row>
    <row r="283" spans="1:1">
      <c r="A283" s="34"/>
    </row>
    <row r="284" spans="1:1">
      <c r="A284" s="34"/>
    </row>
    <row r="285" spans="1:1">
      <c r="A285" s="34"/>
    </row>
    <row r="286" spans="1:1">
      <c r="A286" s="34"/>
    </row>
    <row r="287" spans="1:1">
      <c r="A287" s="34"/>
    </row>
    <row r="288" spans="1:1">
      <c r="A288" s="34"/>
    </row>
    <row r="289" spans="1:1">
      <c r="A289" s="34"/>
    </row>
    <row r="290" spans="1:1">
      <c r="A290" s="34"/>
    </row>
    <row r="291" spans="1:1">
      <c r="A291" s="34"/>
    </row>
    <row r="292" spans="1:1">
      <c r="A292" s="34"/>
    </row>
    <row r="293" spans="1:1">
      <c r="A293" s="34"/>
    </row>
    <row r="294" spans="1:1">
      <c r="A294" s="34"/>
    </row>
    <row r="295" spans="1:1">
      <c r="A295" s="34"/>
    </row>
    <row r="296" spans="1:1">
      <c r="A296" s="34"/>
    </row>
    <row r="297" spans="1:1">
      <c r="A297" s="34"/>
    </row>
    <row r="298" spans="1:1">
      <c r="A298" s="34"/>
    </row>
    <row r="299" spans="1:1">
      <c r="A299" s="34"/>
    </row>
    <row r="300" spans="1:1">
      <c r="A300" s="34"/>
    </row>
    <row r="301" spans="1:1">
      <c r="A301" s="34"/>
    </row>
    <row r="302" spans="1:1">
      <c r="A302" s="34"/>
    </row>
    <row r="303" spans="1:1">
      <c r="A303" s="34"/>
    </row>
    <row r="304" spans="1:1">
      <c r="A304" s="34"/>
    </row>
    <row r="305" spans="1:1">
      <c r="A305" s="34"/>
    </row>
    <row r="306" spans="1:1">
      <c r="A306" s="34"/>
    </row>
    <row r="307" spans="1:1">
      <c r="A307" s="34"/>
    </row>
    <row r="308" spans="1:1">
      <c r="A308" s="34"/>
    </row>
    <row r="309" spans="1:1">
      <c r="A309" s="34"/>
    </row>
    <row r="310" spans="1:1">
      <c r="A310" s="34"/>
    </row>
    <row r="311" spans="1:1">
      <c r="A311" s="34"/>
    </row>
    <row r="312" spans="1:1">
      <c r="A312" s="34"/>
    </row>
    <row r="313" spans="1:1">
      <c r="A313" s="34"/>
    </row>
    <row r="314" spans="1:1">
      <c r="A314" s="34"/>
    </row>
    <row r="315" spans="1:1">
      <c r="A315" s="34"/>
    </row>
    <row r="316" spans="1:1">
      <c r="A316" s="34"/>
    </row>
    <row r="317" spans="1:1">
      <c r="A317" s="34"/>
    </row>
    <row r="318" spans="1:1">
      <c r="A318" s="34"/>
    </row>
    <row r="319" spans="1:1">
      <c r="A319" s="34"/>
    </row>
    <row r="320" spans="1:1">
      <c r="A320" s="34"/>
    </row>
    <row r="321" spans="1:1">
      <c r="A321" s="34"/>
    </row>
    <row r="322" spans="1:1">
      <c r="A322" s="34"/>
    </row>
    <row r="323" spans="1:1">
      <c r="A323" s="34"/>
    </row>
    <row r="324" spans="1:1">
      <c r="A324" s="34"/>
    </row>
    <row r="325" spans="1:1">
      <c r="A325" s="34"/>
    </row>
    <row r="326" spans="1:1">
      <c r="A326" s="34"/>
    </row>
    <row r="327" spans="1:1">
      <c r="A327" s="34"/>
    </row>
    <row r="328" spans="1:1">
      <c r="A328" s="34"/>
    </row>
    <row r="329" spans="1:1">
      <c r="A329" s="34"/>
    </row>
    <row r="330" spans="1:1">
      <c r="A330" s="34"/>
    </row>
    <row r="331" spans="1:1">
      <c r="A331" s="34"/>
    </row>
    <row r="332" spans="1:1">
      <c r="A332" s="34"/>
    </row>
    <row r="333" spans="1:1">
      <c r="A333" s="34"/>
    </row>
    <row r="334" spans="1:1">
      <c r="A334" s="34"/>
    </row>
    <row r="335" spans="1:1">
      <c r="A335" s="34"/>
    </row>
    <row r="336" spans="1:1">
      <c r="A336" s="34"/>
    </row>
    <row r="337" spans="1:1">
      <c r="A337" s="34"/>
    </row>
    <row r="338" spans="1:1">
      <c r="A338" s="34"/>
    </row>
    <row r="339" spans="1:1">
      <c r="A339" s="34"/>
    </row>
    <row r="340" spans="1:1">
      <c r="A340" s="34"/>
    </row>
    <row r="341" spans="1:1">
      <c r="A341" s="34"/>
    </row>
    <row r="342" spans="1:1">
      <c r="A342" s="34"/>
    </row>
    <row r="343" spans="1:1">
      <c r="A343" s="34"/>
    </row>
    <row r="344" spans="1:1">
      <c r="A344" s="34"/>
    </row>
    <row r="345" spans="1:1">
      <c r="A345" s="34"/>
    </row>
    <row r="346" spans="1:1">
      <c r="A346" s="34"/>
    </row>
    <row r="347" spans="1:1">
      <c r="A347" s="34"/>
    </row>
    <row r="348" spans="1:1">
      <c r="A348" s="34"/>
    </row>
    <row r="349" spans="1:1">
      <c r="A349" s="34"/>
    </row>
    <row r="350" spans="1:1">
      <c r="A350" s="34"/>
    </row>
  </sheetData>
  <mergeCells count="14">
    <mergeCell ref="A4:J4"/>
    <mergeCell ref="C125:F125"/>
    <mergeCell ref="H125:J125"/>
    <mergeCell ref="A109:J109"/>
    <mergeCell ref="B6:B7"/>
    <mergeCell ref="A6:A7"/>
    <mergeCell ref="E6:E7"/>
    <mergeCell ref="C6:C7"/>
    <mergeCell ref="G6:J6"/>
    <mergeCell ref="C124:F124"/>
    <mergeCell ref="H124:J124"/>
    <mergeCell ref="F6:F7"/>
    <mergeCell ref="D6:D7"/>
    <mergeCell ref="A112:J112"/>
  </mergeCells>
  <phoneticPr fontId="0" type="noConversion"/>
  <pageMargins left="0.70866141732283472" right="0.19685039370078741" top="0.78740157480314965" bottom="0.78740157480314965" header="0.19685039370078741" footer="0.11811023622047245"/>
  <pageSetup paperSize="9" scale="39" fitToHeight="0" orientation="portrait" verticalDpi="300" r:id="rId1"/>
  <headerFooter alignWithMargins="0">
    <oddHeader xml:space="preserve">&amp;C&amp;14 5&amp;R&amp;"Times New Roman,обычный"&amp;14 
Продовження додатка 1
</oddHeader>
  </headerFooter>
  <rowBreaks count="2" manualBreakCount="2">
    <brk id="59" max="9" man="1"/>
    <brk id="126"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4:L195"/>
  <sheetViews>
    <sheetView view="pageBreakPreview" topLeftCell="A10" zoomScale="75" zoomScaleNormal="75" zoomScaleSheetLayoutView="75" workbookViewId="0">
      <selection activeCell="J41" sqref="J41"/>
    </sheetView>
  </sheetViews>
  <sheetFormatPr defaultColWidth="77.85546875" defaultRowHeight="18.75" outlineLevelRow="1"/>
  <cols>
    <col min="1" max="1" width="52.28515625" style="29" customWidth="1"/>
    <col min="2" max="2" width="10.7109375" style="32" customWidth="1"/>
    <col min="3" max="3" width="13.5703125" style="32" customWidth="1"/>
    <col min="4" max="4" width="14.140625" style="32" customWidth="1"/>
    <col min="5" max="5" width="14.28515625" style="32" customWidth="1"/>
    <col min="6" max="6" width="12.85546875" style="29" customWidth="1"/>
    <col min="7" max="7" width="13.42578125" style="29" customWidth="1"/>
    <col min="8" max="8" width="12" style="29" customWidth="1"/>
    <col min="9" max="9" width="12.42578125" style="29" customWidth="1"/>
    <col min="10" max="10" width="13.5703125" style="29" customWidth="1"/>
    <col min="11" max="11" width="15" style="29" customWidth="1"/>
    <col min="12" max="12" width="9.5703125" style="29" customWidth="1"/>
    <col min="13" max="255" width="9.140625" style="29" customWidth="1"/>
    <col min="256" max="16384" width="77.85546875" style="29"/>
  </cols>
  <sheetData>
    <row r="4" spans="1:10" ht="22.5">
      <c r="A4" s="373" t="s">
        <v>71</v>
      </c>
      <c r="B4" s="373"/>
      <c r="C4" s="373"/>
      <c r="D4" s="373"/>
      <c r="E4" s="373"/>
      <c r="F4" s="373"/>
      <c r="G4" s="373"/>
      <c r="H4" s="373"/>
      <c r="I4" s="373"/>
      <c r="J4" s="373"/>
    </row>
    <row r="5" spans="1:10" outlineLevel="1">
      <c r="A5" s="28"/>
      <c r="B5" s="37"/>
      <c r="C5" s="28"/>
      <c r="D5" s="28"/>
      <c r="E5" s="28"/>
      <c r="F5" s="28"/>
      <c r="G5" s="28"/>
      <c r="H5" s="28"/>
      <c r="I5" s="28"/>
      <c r="J5" s="28"/>
    </row>
    <row r="6" spans="1:10" ht="38.25" customHeight="1">
      <c r="A6" s="339" t="s">
        <v>97</v>
      </c>
      <c r="B6" s="374" t="s">
        <v>7</v>
      </c>
      <c r="C6" s="341" t="s">
        <v>338</v>
      </c>
      <c r="D6" s="341" t="s">
        <v>339</v>
      </c>
      <c r="E6" s="341" t="s">
        <v>340</v>
      </c>
      <c r="F6" s="341" t="s">
        <v>341</v>
      </c>
      <c r="G6" s="340" t="s">
        <v>116</v>
      </c>
      <c r="H6" s="340"/>
      <c r="I6" s="340"/>
      <c r="J6" s="340"/>
    </row>
    <row r="7" spans="1:10" ht="50.25" customHeight="1">
      <c r="A7" s="339"/>
      <c r="B7" s="374"/>
      <c r="C7" s="342"/>
      <c r="D7" s="342"/>
      <c r="E7" s="342"/>
      <c r="F7" s="342"/>
      <c r="G7" s="15" t="s">
        <v>77</v>
      </c>
      <c r="H7" s="15" t="s">
        <v>78</v>
      </c>
      <c r="I7" s="15" t="s">
        <v>79</v>
      </c>
      <c r="J7" s="15" t="s">
        <v>40</v>
      </c>
    </row>
    <row r="8" spans="1:10" ht="18" customHeight="1">
      <c r="A8" s="35">
        <v>1</v>
      </c>
      <c r="B8" s="36">
        <v>2</v>
      </c>
      <c r="C8" s="36">
        <v>3</v>
      </c>
      <c r="D8" s="36">
        <v>4</v>
      </c>
      <c r="E8" s="36">
        <v>5</v>
      </c>
      <c r="F8" s="36">
        <v>6</v>
      </c>
      <c r="G8" s="36">
        <v>7</v>
      </c>
      <c r="H8" s="36">
        <v>8</v>
      </c>
      <c r="I8" s="36">
        <v>9</v>
      </c>
      <c r="J8" s="36">
        <v>10</v>
      </c>
    </row>
    <row r="9" spans="1:10" s="115" customFormat="1" ht="24.95" customHeight="1">
      <c r="A9" s="369" t="s">
        <v>69</v>
      </c>
      <c r="B9" s="369"/>
      <c r="C9" s="369"/>
      <c r="D9" s="369"/>
      <c r="E9" s="369"/>
      <c r="F9" s="369"/>
      <c r="G9" s="369"/>
      <c r="H9" s="369"/>
      <c r="I9" s="369"/>
      <c r="J9" s="369"/>
    </row>
    <row r="10" spans="1:10" ht="34.5" customHeight="1">
      <c r="A10" s="39" t="s">
        <v>177</v>
      </c>
      <c r="B10" s="53">
        <v>1200</v>
      </c>
      <c r="C10" s="53">
        <v>-3920.2</v>
      </c>
      <c r="D10" s="53">
        <v>0.2</v>
      </c>
      <c r="E10" s="53">
        <v>0.2</v>
      </c>
      <c r="F10" s="53">
        <v>0.8</v>
      </c>
      <c r="G10" s="72">
        <v>2012.2</v>
      </c>
      <c r="H10" s="72">
        <v>-1750</v>
      </c>
      <c r="I10" s="72">
        <v>-1854.4</v>
      </c>
      <c r="J10" s="72">
        <v>1592.999999999997</v>
      </c>
    </row>
    <row r="11" spans="1:10" ht="57.75" customHeight="1">
      <c r="A11" s="39" t="s">
        <v>29</v>
      </c>
      <c r="B11" s="59">
        <v>2000</v>
      </c>
      <c r="C11" s="72">
        <v>-9476.7999999999993</v>
      </c>
      <c r="D11" s="72">
        <v>-7782.8</v>
      </c>
      <c r="E11" s="72">
        <v>-7782.8</v>
      </c>
      <c r="F11" s="72">
        <v>-7782.6</v>
      </c>
      <c r="G11" s="72">
        <v>-7782.6</v>
      </c>
      <c r="H11" s="72">
        <v>-5770.4</v>
      </c>
      <c r="I11" s="72">
        <v>-7520.4</v>
      </c>
      <c r="J11" s="72">
        <v>-9374.9</v>
      </c>
    </row>
    <row r="12" spans="1:10" ht="38.25" customHeight="1">
      <c r="A12" s="30" t="s">
        <v>115</v>
      </c>
      <c r="B12" s="7">
        <v>2010</v>
      </c>
      <c r="C12" s="75"/>
      <c r="D12" s="75"/>
      <c r="E12" s="75"/>
      <c r="F12" s="75"/>
      <c r="G12" s="76"/>
      <c r="H12" s="76"/>
      <c r="I12" s="76"/>
      <c r="J12" s="76"/>
    </row>
    <row r="13" spans="1:10" ht="20.100000000000001" customHeight="1">
      <c r="A13" s="8" t="s">
        <v>80</v>
      </c>
      <c r="B13" s="7">
        <v>2020</v>
      </c>
      <c r="C13" s="75"/>
      <c r="D13" s="75"/>
      <c r="E13" s="75"/>
      <c r="F13" s="75"/>
      <c r="G13" s="76"/>
      <c r="H13" s="76"/>
      <c r="I13" s="76"/>
      <c r="J13" s="76"/>
    </row>
    <row r="14" spans="1:10" s="31" customFormat="1" ht="20.100000000000001" customHeight="1">
      <c r="A14" s="30" t="s">
        <v>38</v>
      </c>
      <c r="B14" s="7">
        <v>2030</v>
      </c>
      <c r="C14" s="75"/>
      <c r="D14" s="75"/>
      <c r="E14" s="75"/>
      <c r="F14" s="75"/>
      <c r="G14" s="75"/>
      <c r="H14" s="75"/>
      <c r="I14" s="75"/>
      <c r="J14" s="75"/>
    </row>
    <row r="15" spans="1:10" ht="33.75" customHeight="1">
      <c r="A15" s="30" t="s">
        <v>65</v>
      </c>
      <c r="B15" s="7">
        <v>2031</v>
      </c>
      <c r="C15" s="75"/>
      <c r="D15" s="75"/>
      <c r="E15" s="75"/>
      <c r="F15" s="75"/>
      <c r="G15" s="75"/>
      <c r="H15" s="75"/>
      <c r="I15" s="75"/>
      <c r="J15" s="75"/>
    </row>
    <row r="16" spans="1:10" ht="20.100000000000001" customHeight="1">
      <c r="A16" s="30" t="s">
        <v>11</v>
      </c>
      <c r="B16" s="7">
        <v>2040</v>
      </c>
      <c r="C16" s="77"/>
      <c r="D16" s="77"/>
      <c r="E16" s="77"/>
      <c r="F16" s="75"/>
      <c r="G16" s="75"/>
      <c r="H16" s="75"/>
      <c r="I16" s="75"/>
      <c r="J16" s="75"/>
    </row>
    <row r="17" spans="1:11" ht="20.100000000000001" customHeight="1">
      <c r="A17" s="30" t="s">
        <v>59</v>
      </c>
      <c r="B17" s="7">
        <v>2050</v>
      </c>
      <c r="C17" s="75"/>
      <c r="D17" s="75"/>
      <c r="E17" s="75"/>
      <c r="F17" s="75"/>
      <c r="G17" s="75"/>
      <c r="H17" s="75"/>
      <c r="I17" s="75"/>
      <c r="J17" s="75"/>
    </row>
    <row r="18" spans="1:11" ht="20.100000000000001" customHeight="1">
      <c r="A18" s="30" t="s">
        <v>60</v>
      </c>
      <c r="B18" s="7">
        <v>2060</v>
      </c>
      <c r="C18" s="75"/>
      <c r="D18" s="75"/>
      <c r="E18" s="75"/>
      <c r="F18" s="75"/>
      <c r="G18" s="75"/>
      <c r="H18" s="75"/>
      <c r="I18" s="75"/>
      <c r="J18" s="75"/>
    </row>
    <row r="19" spans="1:11" ht="57.75" customHeight="1">
      <c r="A19" s="39" t="s">
        <v>30</v>
      </c>
      <c r="B19" s="59">
        <v>2070</v>
      </c>
      <c r="C19" s="75">
        <v>-13397</v>
      </c>
      <c r="D19" s="35">
        <v>-7782.6</v>
      </c>
      <c r="E19" s="35">
        <v>-7782.6</v>
      </c>
      <c r="F19" s="75">
        <v>-7781.8</v>
      </c>
      <c r="G19" s="75">
        <v>-5770.4</v>
      </c>
      <c r="H19" s="75">
        <v>-7520.4</v>
      </c>
      <c r="I19" s="75">
        <v>-9374.9</v>
      </c>
      <c r="J19" s="75">
        <v>-7781.8</v>
      </c>
    </row>
    <row r="20" spans="1:11" ht="25.5" customHeight="1">
      <c r="A20" s="370" t="s">
        <v>178</v>
      </c>
      <c r="B20" s="370"/>
      <c r="C20" s="370"/>
      <c r="D20" s="370"/>
      <c r="E20" s="370"/>
      <c r="F20" s="370"/>
      <c r="G20" s="370"/>
      <c r="H20" s="370"/>
      <c r="I20" s="370"/>
      <c r="J20" s="370"/>
    </row>
    <row r="21" spans="1:11" ht="48.75" customHeight="1">
      <c r="A21" s="155" t="s">
        <v>179</v>
      </c>
      <c r="B21" s="106">
        <v>2110</v>
      </c>
      <c r="C21" s="73">
        <f>C22+C23+C24+C25+C26+C27</f>
        <v>1183.8</v>
      </c>
      <c r="D21" s="73">
        <f t="shared" ref="D21:J21" si="0">D22+D23+D24+D25+D26+D27</f>
        <v>2462.5</v>
      </c>
      <c r="E21" s="73">
        <f t="shared" si="0"/>
        <v>2462.5</v>
      </c>
      <c r="F21" s="73">
        <f t="shared" si="0"/>
        <v>2564.1999999999998</v>
      </c>
      <c r="G21" s="73">
        <f t="shared" si="0"/>
        <v>308.10000000000002</v>
      </c>
      <c r="H21" s="73">
        <f t="shared" si="0"/>
        <v>968.1</v>
      </c>
      <c r="I21" s="73">
        <f t="shared" si="0"/>
        <v>1002.5</v>
      </c>
      <c r="J21" s="73">
        <f t="shared" si="0"/>
        <v>285.5</v>
      </c>
    </row>
    <row r="22" spans="1:11" s="31" customFormat="1" ht="20.100000000000001" customHeight="1">
      <c r="A22" s="108" t="s">
        <v>180</v>
      </c>
      <c r="B22" s="154">
        <v>2111</v>
      </c>
      <c r="C22" s="78"/>
      <c r="D22" s="123"/>
      <c r="E22" s="123"/>
      <c r="F22" s="123"/>
      <c r="G22" s="123"/>
      <c r="H22" s="123"/>
      <c r="I22" s="123"/>
      <c r="J22" s="123"/>
    </row>
    <row r="23" spans="1:11" s="31" customFormat="1" ht="34.5" customHeight="1">
      <c r="A23" s="108" t="s">
        <v>181</v>
      </c>
      <c r="B23" s="154">
        <v>2112</v>
      </c>
      <c r="C23" s="78">
        <v>703.9</v>
      </c>
      <c r="D23" s="123">
        <v>1773</v>
      </c>
      <c r="E23" s="123">
        <v>1773</v>
      </c>
      <c r="F23" s="78">
        <v>1805.1</v>
      </c>
      <c r="G23" s="78">
        <v>133.30000000000001</v>
      </c>
      <c r="H23" s="78">
        <v>791.6</v>
      </c>
      <c r="I23" s="78">
        <v>802.7</v>
      </c>
      <c r="J23" s="78">
        <v>77.5</v>
      </c>
    </row>
    <row r="24" spans="1:11" s="31" customFormat="1" ht="37.5" customHeight="1">
      <c r="A24" s="108" t="s">
        <v>182</v>
      </c>
      <c r="B24" s="154">
        <v>2113</v>
      </c>
      <c r="C24" s="78"/>
      <c r="D24" s="123"/>
      <c r="E24" s="123"/>
      <c r="F24" s="78"/>
      <c r="G24" s="123"/>
      <c r="H24" s="123"/>
      <c r="I24" s="123"/>
      <c r="J24" s="123"/>
    </row>
    <row r="25" spans="1:11" ht="19.5" customHeight="1">
      <c r="A25" s="108" t="s">
        <v>183</v>
      </c>
      <c r="B25" s="163">
        <v>2114</v>
      </c>
      <c r="C25" s="78"/>
      <c r="D25" s="123"/>
      <c r="E25" s="123"/>
      <c r="F25" s="78"/>
      <c r="G25" s="123"/>
      <c r="H25" s="123"/>
      <c r="I25" s="123"/>
      <c r="J25" s="123"/>
    </row>
    <row r="26" spans="1:11" ht="18.75" customHeight="1">
      <c r="A26" s="108" t="s">
        <v>46</v>
      </c>
      <c r="B26" s="163">
        <v>2115</v>
      </c>
      <c r="C26" s="78"/>
      <c r="D26" s="123"/>
      <c r="E26" s="123"/>
      <c r="F26" s="78"/>
      <c r="G26" s="123"/>
      <c r="H26" s="123"/>
      <c r="I26" s="123"/>
      <c r="J26" s="123"/>
    </row>
    <row r="27" spans="1:11" s="33" customFormat="1" ht="22.5" customHeight="1">
      <c r="A27" s="118" t="s">
        <v>184</v>
      </c>
      <c r="B27" s="163">
        <v>2116</v>
      </c>
      <c r="C27" s="231">
        <f>C28</f>
        <v>479.9</v>
      </c>
      <c r="D27" s="190">
        <f t="shared" ref="D27:J27" si="1">D28</f>
        <v>689.5</v>
      </c>
      <c r="E27" s="190">
        <f t="shared" si="1"/>
        <v>689.5</v>
      </c>
      <c r="F27" s="190">
        <f t="shared" si="1"/>
        <v>759.1</v>
      </c>
      <c r="G27" s="190">
        <f t="shared" si="1"/>
        <v>174.8</v>
      </c>
      <c r="H27" s="190">
        <f t="shared" si="1"/>
        <v>176.5</v>
      </c>
      <c r="I27" s="190">
        <f t="shared" si="1"/>
        <v>199.8</v>
      </c>
      <c r="J27" s="190">
        <f t="shared" si="1"/>
        <v>208</v>
      </c>
    </row>
    <row r="28" spans="1:11" s="33" customFormat="1" ht="22.5" customHeight="1">
      <c r="A28" s="187" t="s">
        <v>410</v>
      </c>
      <c r="B28" s="162" t="s">
        <v>417</v>
      </c>
      <c r="C28" s="232">
        <v>479.9</v>
      </c>
      <c r="D28" s="189">
        <v>689.5</v>
      </c>
      <c r="E28" s="189">
        <v>689.5</v>
      </c>
      <c r="F28" s="189">
        <v>759.1</v>
      </c>
      <c r="G28" s="189">
        <v>174.8</v>
      </c>
      <c r="H28" s="189">
        <v>176.5</v>
      </c>
      <c r="I28" s="189">
        <v>199.8</v>
      </c>
      <c r="J28" s="189">
        <v>208</v>
      </c>
    </row>
    <row r="29" spans="1:11" ht="36.75" customHeight="1">
      <c r="A29" s="105" t="s">
        <v>185</v>
      </c>
      <c r="B29" s="106">
        <v>2120</v>
      </c>
      <c r="C29" s="73">
        <f>C30+C31+C32+C33</f>
        <v>5818.3</v>
      </c>
      <c r="D29" s="73">
        <f t="shared" ref="D29:J29" si="2">D30+D31+D32+D33</f>
        <v>8332.5999999999985</v>
      </c>
      <c r="E29" s="73">
        <f t="shared" si="2"/>
        <v>8332.5999999999985</v>
      </c>
      <c r="F29" s="73">
        <f t="shared" si="2"/>
        <v>9169.1</v>
      </c>
      <c r="G29" s="73">
        <f t="shared" si="2"/>
        <v>2112.9</v>
      </c>
      <c r="H29" s="73">
        <f t="shared" si="2"/>
        <v>2133.5</v>
      </c>
      <c r="I29" s="73">
        <f t="shared" si="2"/>
        <v>2412.5</v>
      </c>
      <c r="J29" s="73">
        <f t="shared" si="2"/>
        <v>2510.1999999999998</v>
      </c>
    </row>
    <row r="30" spans="1:11" s="31" customFormat="1" ht="30" customHeight="1">
      <c r="A30" s="108" t="s">
        <v>46</v>
      </c>
      <c r="B30" s="154">
        <v>2121</v>
      </c>
      <c r="C30" s="123">
        <v>5759.1</v>
      </c>
      <c r="D30" s="123">
        <v>8273.7999999999993</v>
      </c>
      <c r="E30" s="123">
        <v>8273.7999999999993</v>
      </c>
      <c r="F30" s="123">
        <v>9110.1</v>
      </c>
      <c r="G30" s="123">
        <v>2097.4</v>
      </c>
      <c r="H30" s="123">
        <v>2119</v>
      </c>
      <c r="I30" s="123">
        <v>2398</v>
      </c>
      <c r="J30" s="123">
        <v>2495.6999999999998</v>
      </c>
      <c r="K30" s="191"/>
    </row>
    <row r="31" spans="1:11" ht="30" customHeight="1">
      <c r="A31" s="108" t="s">
        <v>186</v>
      </c>
      <c r="B31" s="154">
        <v>2122</v>
      </c>
      <c r="C31" s="123">
        <v>58.2</v>
      </c>
      <c r="D31" s="123">
        <v>58</v>
      </c>
      <c r="E31" s="123">
        <v>58</v>
      </c>
      <c r="F31" s="78">
        <v>58</v>
      </c>
      <c r="G31" s="78">
        <v>14.5</v>
      </c>
      <c r="H31" s="78">
        <v>14.5</v>
      </c>
      <c r="I31" s="78">
        <v>14.5</v>
      </c>
      <c r="J31" s="78">
        <v>14.5</v>
      </c>
      <c r="K31" s="192"/>
    </row>
    <row r="32" spans="1:11" s="31" customFormat="1" ht="21" customHeight="1">
      <c r="A32" s="108" t="s">
        <v>187</v>
      </c>
      <c r="B32" s="154">
        <v>2123</v>
      </c>
      <c r="C32" s="123"/>
      <c r="D32" s="123"/>
      <c r="E32" s="123"/>
      <c r="F32" s="78"/>
      <c r="G32" s="123"/>
      <c r="H32" s="123"/>
      <c r="I32" s="123"/>
      <c r="J32" s="123"/>
    </row>
    <row r="33" spans="1:12" s="66" customFormat="1" ht="30" customHeight="1">
      <c r="A33" s="118" t="s">
        <v>184</v>
      </c>
      <c r="B33" s="85">
        <v>2124</v>
      </c>
      <c r="C33" s="190">
        <v>1</v>
      </c>
      <c r="D33" s="190">
        <v>0.8</v>
      </c>
      <c r="E33" s="190">
        <v>0.8</v>
      </c>
      <c r="F33" s="190">
        <v>1</v>
      </c>
      <c r="G33" s="190">
        <v>1</v>
      </c>
      <c r="H33" s="190">
        <v>0</v>
      </c>
      <c r="I33" s="190">
        <v>0</v>
      </c>
      <c r="J33" s="190">
        <v>0</v>
      </c>
    </row>
    <row r="34" spans="1:12" s="66" customFormat="1" ht="30" customHeight="1">
      <c r="A34" s="227" t="s">
        <v>374</v>
      </c>
      <c r="B34" s="188" t="s">
        <v>409</v>
      </c>
      <c r="C34" s="189">
        <v>1</v>
      </c>
      <c r="D34" s="189">
        <v>0.8</v>
      </c>
      <c r="E34" s="189">
        <v>0.8</v>
      </c>
      <c r="F34" s="189">
        <v>1</v>
      </c>
      <c r="G34" s="189">
        <v>1</v>
      </c>
      <c r="H34" s="189">
        <v>0</v>
      </c>
      <c r="I34" s="189">
        <v>0</v>
      </c>
      <c r="J34" s="189">
        <v>0</v>
      </c>
    </row>
    <row r="35" spans="1:12" s="66" customFormat="1" ht="33.75" customHeight="1">
      <c r="A35" s="155" t="s">
        <v>190</v>
      </c>
      <c r="B35" s="106">
        <v>2130</v>
      </c>
      <c r="C35" s="73">
        <f>C36+C37</f>
        <v>6340.6</v>
      </c>
      <c r="D35" s="73">
        <f t="shared" ref="D35:J35" si="3">D36+D37</f>
        <v>10112.4</v>
      </c>
      <c r="E35" s="73">
        <f t="shared" si="3"/>
        <v>10112.4</v>
      </c>
      <c r="F35" s="73">
        <f t="shared" si="3"/>
        <v>11134.6</v>
      </c>
      <c r="G35" s="73">
        <f t="shared" si="3"/>
        <v>2563.5</v>
      </c>
      <c r="H35" s="73">
        <f t="shared" si="3"/>
        <v>2589.9</v>
      </c>
      <c r="I35" s="73">
        <f t="shared" si="3"/>
        <v>2930.8</v>
      </c>
      <c r="J35" s="73">
        <f t="shared" si="3"/>
        <v>3050.4</v>
      </c>
    </row>
    <row r="36" spans="1:12" s="66" customFormat="1" ht="39" customHeight="1">
      <c r="A36" s="108" t="s">
        <v>188</v>
      </c>
      <c r="B36" s="154">
        <v>2131</v>
      </c>
      <c r="C36" s="78">
        <v>6340.6</v>
      </c>
      <c r="D36" s="78">
        <v>10112.4</v>
      </c>
      <c r="E36" s="78">
        <v>10112.4</v>
      </c>
      <c r="F36" s="78">
        <v>11134.6</v>
      </c>
      <c r="G36" s="78">
        <v>2563.5</v>
      </c>
      <c r="H36" s="78">
        <v>2589.9</v>
      </c>
      <c r="I36" s="78">
        <v>2930.8</v>
      </c>
      <c r="J36" s="78">
        <v>3050.4</v>
      </c>
    </row>
    <row r="37" spans="1:12" s="31" customFormat="1" ht="42" customHeight="1">
      <c r="A37" s="118" t="s">
        <v>189</v>
      </c>
      <c r="B37" s="156">
        <v>2132</v>
      </c>
      <c r="C37" s="159"/>
      <c r="D37" s="159"/>
      <c r="E37" s="159"/>
      <c r="F37" s="159"/>
      <c r="G37" s="159"/>
      <c r="H37" s="159"/>
      <c r="I37" s="159"/>
      <c r="J37" s="159"/>
    </row>
    <row r="38" spans="1:12" s="31" customFormat="1" ht="32.25" customHeight="1">
      <c r="A38" s="155" t="s">
        <v>191</v>
      </c>
      <c r="B38" s="106">
        <v>2140</v>
      </c>
      <c r="C38" s="73">
        <f>C39+C40</f>
        <v>0</v>
      </c>
      <c r="D38" s="73">
        <f t="shared" ref="D38:J38" si="4">D39+D40</f>
        <v>0</v>
      </c>
      <c r="E38" s="73">
        <f t="shared" si="4"/>
        <v>0</v>
      </c>
      <c r="F38" s="73">
        <f t="shared" si="4"/>
        <v>0</v>
      </c>
      <c r="G38" s="73">
        <f t="shared" si="4"/>
        <v>0</v>
      </c>
      <c r="H38" s="73">
        <f t="shared" si="4"/>
        <v>0</v>
      </c>
      <c r="I38" s="73">
        <f t="shared" si="4"/>
        <v>0</v>
      </c>
      <c r="J38" s="73">
        <f t="shared" si="4"/>
        <v>0</v>
      </c>
    </row>
    <row r="39" spans="1:12" s="31" customFormat="1" ht="35.25" customHeight="1">
      <c r="A39" s="108" t="s">
        <v>192</v>
      </c>
      <c r="B39" s="154">
        <v>2141</v>
      </c>
      <c r="C39" s="78"/>
      <c r="D39" s="78"/>
      <c r="E39" s="78"/>
      <c r="F39" s="78"/>
      <c r="G39" s="78"/>
      <c r="H39" s="78"/>
      <c r="I39" s="78"/>
      <c r="J39" s="78"/>
    </row>
    <row r="40" spans="1:12" s="31" customFormat="1" ht="36.75" customHeight="1">
      <c r="A40" s="108" t="s">
        <v>193</v>
      </c>
      <c r="B40" s="154">
        <v>2142</v>
      </c>
      <c r="C40" s="78"/>
      <c r="D40" s="78"/>
      <c r="E40" s="78"/>
      <c r="F40" s="78"/>
      <c r="G40" s="78"/>
      <c r="H40" s="78"/>
      <c r="I40" s="78"/>
      <c r="J40" s="78"/>
    </row>
    <row r="41" spans="1:12" s="122" customFormat="1" ht="28.5" customHeight="1">
      <c r="A41" s="92" t="s">
        <v>98</v>
      </c>
      <c r="B41" s="111">
        <v>2200</v>
      </c>
      <c r="C41" s="124">
        <f t="shared" ref="C41:J41" si="5">C21+C29+C35+C38</f>
        <v>13342.7</v>
      </c>
      <c r="D41" s="124">
        <f t="shared" si="5"/>
        <v>20907.5</v>
      </c>
      <c r="E41" s="124">
        <f t="shared" si="5"/>
        <v>20907.5</v>
      </c>
      <c r="F41" s="124">
        <f t="shared" si="5"/>
        <v>22867.9</v>
      </c>
      <c r="G41" s="124">
        <f t="shared" si="5"/>
        <v>4984.5</v>
      </c>
      <c r="H41" s="124">
        <f t="shared" si="5"/>
        <v>5691.5</v>
      </c>
      <c r="I41" s="124">
        <f t="shared" si="5"/>
        <v>6345.8</v>
      </c>
      <c r="J41" s="124">
        <f t="shared" si="5"/>
        <v>5846.1</v>
      </c>
    </row>
    <row r="42" spans="1:12" s="31" customFormat="1" ht="20.100000000000001" customHeight="1">
      <c r="A42" s="120"/>
      <c r="B42" s="121"/>
      <c r="C42" s="117"/>
      <c r="D42" s="117"/>
      <c r="E42" s="117"/>
      <c r="F42" s="117"/>
      <c r="G42" s="117"/>
      <c r="H42" s="117"/>
      <c r="I42" s="117"/>
      <c r="J42" s="117"/>
    </row>
    <row r="43" spans="1:12" s="31" customFormat="1" ht="22.5" customHeight="1">
      <c r="A43" s="38"/>
      <c r="B43" s="119"/>
      <c r="C43" s="117"/>
      <c r="D43" s="117"/>
      <c r="E43" s="117"/>
      <c r="F43" s="117"/>
      <c r="G43" s="117"/>
      <c r="H43" s="117"/>
      <c r="I43" s="117"/>
      <c r="J43" s="117"/>
    </row>
    <row r="44" spans="1:12" s="3" customFormat="1" ht="20.100000000000001" customHeight="1">
      <c r="A44" s="318" t="s">
        <v>542</v>
      </c>
      <c r="B44" s="1"/>
      <c r="C44" s="371"/>
      <c r="D44" s="371"/>
      <c r="E44" s="371"/>
      <c r="F44" s="372"/>
      <c r="G44" s="14"/>
      <c r="H44" s="365" t="s">
        <v>558</v>
      </c>
      <c r="I44" s="365"/>
      <c r="J44" s="365"/>
    </row>
    <row r="45" spans="1:12" s="2" customFormat="1" ht="20.100000000000001" customHeight="1">
      <c r="A45" s="41" t="s">
        <v>246</v>
      </c>
      <c r="B45" s="3"/>
      <c r="C45" s="344" t="s">
        <v>543</v>
      </c>
      <c r="D45" s="344"/>
      <c r="E45" s="344"/>
      <c r="F45" s="344"/>
      <c r="G45" s="22"/>
      <c r="H45" s="357" t="s">
        <v>53</v>
      </c>
      <c r="I45" s="357"/>
      <c r="J45" s="357"/>
    </row>
    <row r="46" spans="1:12" s="32" customFormat="1">
      <c r="A46" s="41"/>
      <c r="F46" s="29"/>
      <c r="G46" s="29"/>
      <c r="H46" s="29"/>
      <c r="I46" s="29"/>
      <c r="J46" s="29"/>
      <c r="K46" s="29"/>
      <c r="L46" s="29"/>
    </row>
    <row r="47" spans="1:12" s="32" customFormat="1">
      <c r="A47" s="41"/>
      <c r="F47" s="29"/>
      <c r="G47" s="29"/>
      <c r="H47" s="29"/>
      <c r="I47" s="29"/>
      <c r="J47" s="29"/>
      <c r="K47" s="29"/>
      <c r="L47" s="29"/>
    </row>
    <row r="48" spans="1:12" s="32" customFormat="1">
      <c r="A48" s="41"/>
      <c r="F48" s="29"/>
      <c r="G48" s="29"/>
      <c r="H48" s="29"/>
      <c r="I48" s="29"/>
      <c r="J48" s="29"/>
      <c r="K48" s="29"/>
      <c r="L48" s="29"/>
    </row>
    <row r="49" spans="1:12" s="32" customFormat="1">
      <c r="A49" s="41"/>
      <c r="F49" s="29"/>
      <c r="G49" s="29"/>
      <c r="H49" s="29"/>
      <c r="I49" s="29"/>
      <c r="J49" s="29"/>
      <c r="K49" s="29"/>
      <c r="L49" s="29"/>
    </row>
    <row r="50" spans="1:12" s="32" customFormat="1">
      <c r="A50" s="41"/>
      <c r="F50" s="29"/>
      <c r="G50" s="29"/>
      <c r="H50" s="29"/>
      <c r="I50" s="29"/>
      <c r="J50" s="29"/>
      <c r="K50" s="29"/>
      <c r="L50" s="29"/>
    </row>
    <row r="51" spans="1:12" s="32" customFormat="1">
      <c r="A51" s="41"/>
      <c r="F51" s="29"/>
      <c r="G51" s="29"/>
      <c r="H51" s="29"/>
      <c r="I51" s="29"/>
      <c r="J51" s="29"/>
      <c r="K51" s="29"/>
      <c r="L51" s="29"/>
    </row>
    <row r="52" spans="1:12" s="32" customFormat="1">
      <c r="A52" s="41"/>
      <c r="F52" s="29"/>
      <c r="G52" s="29"/>
      <c r="H52" s="29"/>
      <c r="I52" s="29"/>
      <c r="J52" s="29"/>
      <c r="K52" s="29"/>
      <c r="L52" s="29"/>
    </row>
    <row r="53" spans="1:12" s="32" customFormat="1">
      <c r="A53" s="41"/>
      <c r="F53" s="29"/>
      <c r="G53" s="29"/>
      <c r="H53" s="29"/>
      <c r="I53" s="29"/>
      <c r="J53" s="29"/>
      <c r="K53" s="29"/>
      <c r="L53" s="29"/>
    </row>
    <row r="54" spans="1:12" s="32" customFormat="1">
      <c r="A54" s="41"/>
      <c r="F54" s="29"/>
      <c r="G54" s="29"/>
      <c r="H54" s="29"/>
      <c r="I54" s="29"/>
      <c r="J54" s="29"/>
      <c r="K54" s="29"/>
      <c r="L54" s="29"/>
    </row>
    <row r="55" spans="1:12" s="32" customFormat="1">
      <c r="A55" s="41"/>
      <c r="F55" s="29"/>
      <c r="G55" s="29"/>
      <c r="H55" s="29"/>
      <c r="I55" s="29"/>
      <c r="J55" s="29"/>
      <c r="K55" s="29"/>
      <c r="L55" s="29"/>
    </row>
    <row r="56" spans="1:12" s="32" customFormat="1">
      <c r="A56" s="41"/>
      <c r="F56" s="29"/>
      <c r="G56" s="29"/>
      <c r="H56" s="29"/>
      <c r="I56" s="29"/>
      <c r="J56" s="29"/>
      <c r="K56" s="29"/>
      <c r="L56" s="29"/>
    </row>
    <row r="57" spans="1:12" s="32" customFormat="1">
      <c r="A57" s="41"/>
      <c r="F57" s="29"/>
      <c r="G57" s="29"/>
      <c r="H57" s="29"/>
      <c r="I57" s="29"/>
      <c r="J57" s="29"/>
      <c r="K57" s="29"/>
      <c r="L57" s="29"/>
    </row>
    <row r="58" spans="1:12" s="32" customFormat="1">
      <c r="A58" s="41"/>
      <c r="F58" s="29"/>
      <c r="G58" s="29"/>
      <c r="H58" s="29"/>
      <c r="I58" s="29"/>
      <c r="J58" s="29"/>
      <c r="K58" s="29"/>
      <c r="L58" s="29"/>
    </row>
    <row r="59" spans="1:12" s="32" customFormat="1">
      <c r="A59" s="41"/>
      <c r="F59" s="29"/>
      <c r="G59" s="29"/>
      <c r="H59" s="29"/>
      <c r="I59" s="29"/>
      <c r="J59" s="29"/>
      <c r="K59" s="29"/>
      <c r="L59" s="29"/>
    </row>
    <row r="60" spans="1:12" s="32" customFormat="1">
      <c r="A60" s="41"/>
      <c r="F60" s="29"/>
      <c r="G60" s="29"/>
      <c r="H60" s="29"/>
      <c r="I60" s="29"/>
      <c r="J60" s="29"/>
      <c r="K60" s="29"/>
      <c r="L60" s="29"/>
    </row>
    <row r="61" spans="1:12" s="32" customFormat="1">
      <c r="A61" s="41"/>
      <c r="F61" s="29"/>
      <c r="G61" s="29"/>
      <c r="H61" s="29"/>
      <c r="I61" s="29"/>
      <c r="J61" s="29"/>
      <c r="K61" s="29"/>
      <c r="L61" s="29"/>
    </row>
    <row r="62" spans="1:12" s="32" customFormat="1">
      <c r="A62" s="41"/>
      <c r="F62" s="29"/>
      <c r="G62" s="29"/>
      <c r="H62" s="29"/>
      <c r="I62" s="29"/>
      <c r="J62" s="29"/>
      <c r="K62" s="29"/>
      <c r="L62" s="29"/>
    </row>
    <row r="63" spans="1:12" s="32" customFormat="1">
      <c r="A63" s="41"/>
      <c r="F63" s="29"/>
      <c r="G63" s="29"/>
      <c r="H63" s="29"/>
      <c r="I63" s="29"/>
      <c r="J63" s="29"/>
      <c r="K63" s="29"/>
      <c r="L63" s="29"/>
    </row>
    <row r="64" spans="1:12" s="32" customFormat="1">
      <c r="A64" s="41"/>
      <c r="F64" s="29"/>
      <c r="G64" s="29"/>
      <c r="H64" s="29"/>
      <c r="I64" s="29"/>
      <c r="J64" s="29"/>
      <c r="K64" s="29"/>
      <c r="L64" s="29"/>
    </row>
    <row r="65" spans="1:12" s="32" customFormat="1">
      <c r="A65" s="41"/>
      <c r="F65" s="29"/>
      <c r="G65" s="29"/>
      <c r="H65" s="29"/>
      <c r="I65" s="29"/>
      <c r="J65" s="29"/>
      <c r="K65" s="29"/>
      <c r="L65" s="29"/>
    </row>
    <row r="66" spans="1:12" s="32" customFormat="1">
      <c r="A66" s="41"/>
      <c r="F66" s="29"/>
      <c r="G66" s="29"/>
      <c r="H66" s="29"/>
      <c r="I66" s="29"/>
      <c r="J66" s="29"/>
      <c r="K66" s="29"/>
      <c r="L66" s="29"/>
    </row>
    <row r="67" spans="1:12" s="32" customFormat="1">
      <c r="A67" s="41"/>
      <c r="F67" s="29"/>
      <c r="G67" s="29"/>
      <c r="H67" s="29"/>
      <c r="I67" s="29"/>
      <c r="J67" s="29"/>
      <c r="K67" s="29"/>
      <c r="L67" s="29"/>
    </row>
    <row r="68" spans="1:12" s="32" customFormat="1">
      <c r="A68" s="41"/>
      <c r="F68" s="29"/>
      <c r="G68" s="29"/>
      <c r="H68" s="29"/>
      <c r="I68" s="29"/>
      <c r="J68" s="29"/>
      <c r="K68" s="29"/>
      <c r="L68" s="29"/>
    </row>
    <row r="69" spans="1:12" s="32" customFormat="1">
      <c r="A69" s="41"/>
      <c r="F69" s="29"/>
      <c r="G69" s="29"/>
      <c r="H69" s="29"/>
      <c r="I69" s="29"/>
      <c r="J69" s="29"/>
      <c r="K69" s="29"/>
      <c r="L69" s="29"/>
    </row>
    <row r="70" spans="1:12" s="32" customFormat="1">
      <c r="A70" s="41"/>
      <c r="F70" s="29"/>
      <c r="G70" s="29"/>
      <c r="H70" s="29"/>
      <c r="I70" s="29"/>
      <c r="J70" s="29"/>
      <c r="K70" s="29"/>
      <c r="L70" s="29"/>
    </row>
    <row r="71" spans="1:12" s="32" customFormat="1">
      <c r="A71" s="41"/>
      <c r="F71" s="29"/>
      <c r="G71" s="29"/>
      <c r="H71" s="29"/>
      <c r="I71" s="29"/>
      <c r="J71" s="29"/>
      <c r="K71" s="29"/>
      <c r="L71" s="29"/>
    </row>
    <row r="72" spans="1:12" s="32" customFormat="1">
      <c r="A72" s="41"/>
      <c r="F72" s="29"/>
      <c r="G72" s="29"/>
      <c r="H72" s="29"/>
      <c r="I72" s="29"/>
      <c r="J72" s="29"/>
      <c r="K72" s="29"/>
      <c r="L72" s="29"/>
    </row>
    <row r="73" spans="1:12" s="32" customFormat="1">
      <c r="A73" s="41"/>
      <c r="F73" s="29"/>
      <c r="G73" s="29"/>
      <c r="H73" s="29"/>
      <c r="I73" s="29"/>
      <c r="J73" s="29"/>
      <c r="K73" s="29"/>
      <c r="L73" s="29"/>
    </row>
    <row r="74" spans="1:12" s="32" customFormat="1">
      <c r="A74" s="41"/>
      <c r="F74" s="29"/>
      <c r="G74" s="29"/>
      <c r="H74" s="29"/>
      <c r="I74" s="29"/>
      <c r="J74" s="29"/>
      <c r="K74" s="29"/>
      <c r="L74" s="29"/>
    </row>
    <row r="75" spans="1:12" s="32" customFormat="1">
      <c r="A75" s="41"/>
      <c r="F75" s="29"/>
      <c r="G75" s="29"/>
      <c r="H75" s="29"/>
      <c r="I75" s="29"/>
      <c r="J75" s="29"/>
      <c r="K75" s="29"/>
      <c r="L75" s="29"/>
    </row>
    <row r="76" spans="1:12" s="32" customFormat="1">
      <c r="A76" s="41"/>
      <c r="F76" s="29"/>
      <c r="G76" s="29"/>
      <c r="H76" s="29"/>
      <c r="I76" s="29"/>
      <c r="J76" s="29"/>
      <c r="K76" s="29"/>
      <c r="L76" s="29"/>
    </row>
    <row r="77" spans="1:12" s="32" customFormat="1">
      <c r="A77" s="41"/>
      <c r="F77" s="29"/>
      <c r="G77" s="29"/>
      <c r="H77" s="29"/>
      <c r="I77" s="29"/>
      <c r="J77" s="29"/>
      <c r="K77" s="29"/>
      <c r="L77" s="29"/>
    </row>
    <row r="78" spans="1:12" s="32" customFormat="1">
      <c r="A78" s="41"/>
      <c r="F78" s="29"/>
      <c r="G78" s="29"/>
      <c r="H78" s="29"/>
      <c r="I78" s="29"/>
      <c r="J78" s="29"/>
      <c r="K78" s="29"/>
      <c r="L78" s="29"/>
    </row>
    <row r="79" spans="1:12" s="32" customFormat="1">
      <c r="A79" s="41"/>
      <c r="F79" s="29"/>
      <c r="G79" s="29"/>
      <c r="H79" s="29"/>
      <c r="I79" s="29"/>
      <c r="J79" s="29"/>
      <c r="K79" s="29"/>
      <c r="L79" s="29"/>
    </row>
    <row r="80" spans="1:12" s="32" customFormat="1">
      <c r="A80" s="41"/>
      <c r="F80" s="29"/>
      <c r="G80" s="29"/>
      <c r="H80" s="29"/>
      <c r="I80" s="29"/>
      <c r="J80" s="29"/>
      <c r="K80" s="29"/>
      <c r="L80" s="29"/>
    </row>
    <row r="81" spans="1:12" s="32" customFormat="1">
      <c r="A81" s="41"/>
      <c r="F81" s="29"/>
      <c r="G81" s="29"/>
      <c r="H81" s="29"/>
      <c r="I81" s="29"/>
      <c r="J81" s="29"/>
      <c r="K81" s="29"/>
      <c r="L81" s="29"/>
    </row>
    <row r="82" spans="1:12" s="32" customFormat="1">
      <c r="A82" s="41"/>
      <c r="F82" s="29"/>
      <c r="G82" s="29"/>
      <c r="H82" s="29"/>
      <c r="I82" s="29"/>
      <c r="J82" s="29"/>
      <c r="K82" s="29"/>
      <c r="L82" s="29"/>
    </row>
    <row r="83" spans="1:12" s="32" customFormat="1">
      <c r="A83" s="41"/>
      <c r="F83" s="29"/>
      <c r="G83" s="29"/>
      <c r="H83" s="29"/>
      <c r="I83" s="29"/>
      <c r="J83" s="29"/>
      <c r="K83" s="29"/>
      <c r="L83" s="29"/>
    </row>
    <row r="84" spans="1:12" s="32" customFormat="1">
      <c r="A84" s="41"/>
      <c r="F84" s="29"/>
      <c r="G84" s="29"/>
      <c r="H84" s="29"/>
      <c r="I84" s="29"/>
      <c r="J84" s="29"/>
      <c r="K84" s="29"/>
      <c r="L84" s="29"/>
    </row>
    <row r="85" spans="1:12" s="32" customFormat="1">
      <c r="A85" s="41"/>
      <c r="F85" s="29"/>
      <c r="G85" s="29"/>
      <c r="H85" s="29"/>
      <c r="I85" s="29"/>
      <c r="J85" s="29"/>
      <c r="K85" s="29"/>
      <c r="L85" s="29"/>
    </row>
    <row r="86" spans="1:12" s="32" customFormat="1">
      <c r="A86" s="41"/>
      <c r="F86" s="29"/>
      <c r="G86" s="29"/>
      <c r="H86" s="29"/>
      <c r="I86" s="29"/>
      <c r="J86" s="29"/>
      <c r="K86" s="29"/>
      <c r="L86" s="29"/>
    </row>
    <row r="87" spans="1:12" s="32" customFormat="1">
      <c r="A87" s="41"/>
      <c r="F87" s="29"/>
      <c r="G87" s="29"/>
      <c r="H87" s="29"/>
      <c r="I87" s="29"/>
      <c r="J87" s="29"/>
      <c r="K87" s="29"/>
      <c r="L87" s="29"/>
    </row>
    <row r="88" spans="1:12" s="32" customFormat="1">
      <c r="A88" s="41"/>
      <c r="F88" s="29"/>
      <c r="G88" s="29"/>
      <c r="H88" s="29"/>
      <c r="I88" s="29"/>
      <c r="J88" s="29"/>
      <c r="K88" s="29"/>
      <c r="L88" s="29"/>
    </row>
    <row r="89" spans="1:12" s="32" customFormat="1">
      <c r="A89" s="41"/>
      <c r="F89" s="29"/>
      <c r="G89" s="29"/>
      <c r="H89" s="29"/>
      <c r="I89" s="29"/>
      <c r="J89" s="29"/>
      <c r="K89" s="29"/>
      <c r="L89" s="29"/>
    </row>
    <row r="90" spans="1:12" s="32" customFormat="1">
      <c r="A90" s="41"/>
      <c r="F90" s="29"/>
      <c r="G90" s="29"/>
      <c r="H90" s="29"/>
      <c r="I90" s="29"/>
      <c r="J90" s="29"/>
      <c r="K90" s="29"/>
      <c r="L90" s="29"/>
    </row>
    <row r="91" spans="1:12" s="32" customFormat="1">
      <c r="A91" s="41"/>
      <c r="F91" s="29"/>
      <c r="G91" s="29"/>
      <c r="H91" s="29"/>
      <c r="I91" s="29"/>
      <c r="J91" s="29"/>
      <c r="K91" s="29"/>
      <c r="L91" s="29"/>
    </row>
    <row r="92" spans="1:12" s="32" customFormat="1">
      <c r="A92" s="41"/>
      <c r="F92" s="29"/>
      <c r="G92" s="29"/>
      <c r="H92" s="29"/>
      <c r="I92" s="29"/>
      <c r="J92" s="29"/>
      <c r="K92" s="29"/>
      <c r="L92" s="29"/>
    </row>
    <row r="93" spans="1:12" s="32" customFormat="1">
      <c r="A93" s="41"/>
      <c r="F93" s="29"/>
      <c r="G93" s="29"/>
      <c r="H93" s="29"/>
      <c r="I93" s="29"/>
      <c r="J93" s="29"/>
      <c r="K93" s="29"/>
      <c r="L93" s="29"/>
    </row>
    <row r="94" spans="1:12" s="32" customFormat="1">
      <c r="A94" s="41"/>
      <c r="F94" s="29"/>
      <c r="G94" s="29"/>
      <c r="H94" s="29"/>
      <c r="I94" s="29"/>
      <c r="J94" s="29"/>
      <c r="K94" s="29"/>
      <c r="L94" s="29"/>
    </row>
    <row r="95" spans="1:12" s="32" customFormat="1">
      <c r="A95" s="41"/>
      <c r="F95" s="29"/>
      <c r="G95" s="29"/>
      <c r="H95" s="29"/>
      <c r="I95" s="29"/>
      <c r="J95" s="29"/>
      <c r="K95" s="29"/>
      <c r="L95" s="29"/>
    </row>
    <row r="96" spans="1:12" s="32" customFormat="1">
      <c r="A96" s="41"/>
      <c r="F96" s="29"/>
      <c r="G96" s="29"/>
      <c r="H96" s="29"/>
      <c r="I96" s="29"/>
      <c r="J96" s="29"/>
      <c r="K96" s="29"/>
      <c r="L96" s="29"/>
    </row>
    <row r="97" spans="1:12" s="32" customFormat="1">
      <c r="A97" s="41"/>
      <c r="F97" s="29"/>
      <c r="G97" s="29"/>
      <c r="H97" s="29"/>
      <c r="I97" s="29"/>
      <c r="J97" s="29"/>
      <c r="K97" s="29"/>
      <c r="L97" s="29"/>
    </row>
    <row r="98" spans="1:12" s="32" customFormat="1">
      <c r="A98" s="41"/>
      <c r="F98" s="29"/>
      <c r="G98" s="29"/>
      <c r="H98" s="29"/>
      <c r="I98" s="29"/>
      <c r="J98" s="29"/>
      <c r="K98" s="29"/>
      <c r="L98" s="29"/>
    </row>
    <row r="99" spans="1:12" s="32" customFormat="1">
      <c r="A99" s="41"/>
      <c r="F99" s="29"/>
      <c r="G99" s="29"/>
      <c r="H99" s="29"/>
      <c r="I99" s="29"/>
      <c r="J99" s="29"/>
      <c r="K99" s="29"/>
      <c r="L99" s="29"/>
    </row>
    <row r="100" spans="1:12" s="32" customFormat="1">
      <c r="A100" s="41"/>
      <c r="F100" s="29"/>
      <c r="G100" s="29"/>
      <c r="H100" s="29"/>
      <c r="I100" s="29"/>
      <c r="J100" s="29"/>
      <c r="K100" s="29"/>
      <c r="L100" s="29"/>
    </row>
    <row r="101" spans="1:12" s="32" customFormat="1">
      <c r="A101" s="41"/>
      <c r="F101" s="29"/>
      <c r="G101" s="29"/>
      <c r="H101" s="29"/>
      <c r="I101" s="29"/>
      <c r="J101" s="29"/>
      <c r="K101" s="29"/>
      <c r="L101" s="29"/>
    </row>
    <row r="102" spans="1:12" s="32" customFormat="1">
      <c r="A102" s="41"/>
      <c r="F102" s="29"/>
      <c r="G102" s="29"/>
      <c r="H102" s="29"/>
      <c r="I102" s="29"/>
      <c r="J102" s="29"/>
      <c r="K102" s="29"/>
      <c r="L102" s="29"/>
    </row>
    <row r="103" spans="1:12" s="32" customFormat="1">
      <c r="A103" s="41"/>
      <c r="F103" s="29"/>
      <c r="G103" s="29"/>
      <c r="H103" s="29"/>
      <c r="I103" s="29"/>
      <c r="J103" s="29"/>
      <c r="K103" s="29"/>
      <c r="L103" s="29"/>
    </row>
    <row r="104" spans="1:12" s="32" customFormat="1">
      <c r="A104" s="41"/>
      <c r="F104" s="29"/>
      <c r="G104" s="29"/>
      <c r="H104" s="29"/>
      <c r="I104" s="29"/>
      <c r="J104" s="29"/>
      <c r="K104" s="29"/>
      <c r="L104" s="29"/>
    </row>
    <row r="105" spans="1:12" s="32" customFormat="1">
      <c r="A105" s="41"/>
      <c r="F105" s="29"/>
      <c r="G105" s="29"/>
      <c r="H105" s="29"/>
      <c r="I105" s="29"/>
      <c r="J105" s="29"/>
      <c r="K105" s="29"/>
      <c r="L105" s="29"/>
    </row>
    <row r="106" spans="1:12" s="32" customFormat="1">
      <c r="A106" s="41"/>
      <c r="F106" s="29"/>
      <c r="G106" s="29"/>
      <c r="H106" s="29"/>
      <c r="I106" s="29"/>
      <c r="J106" s="29"/>
      <c r="K106" s="29"/>
      <c r="L106" s="29"/>
    </row>
    <row r="107" spans="1:12" s="32" customFormat="1">
      <c r="A107" s="41"/>
      <c r="F107" s="29"/>
      <c r="G107" s="29"/>
      <c r="H107" s="29"/>
      <c r="I107" s="29"/>
      <c r="J107" s="29"/>
      <c r="K107" s="29"/>
      <c r="L107" s="29"/>
    </row>
    <row r="108" spans="1:12" s="32" customFormat="1">
      <c r="A108" s="41"/>
      <c r="F108" s="29"/>
      <c r="G108" s="29"/>
      <c r="H108" s="29"/>
      <c r="I108" s="29"/>
      <c r="J108" s="29"/>
      <c r="K108" s="29"/>
      <c r="L108" s="29"/>
    </row>
    <row r="109" spans="1:12" s="32" customFormat="1">
      <c r="A109" s="41"/>
      <c r="F109" s="29"/>
      <c r="G109" s="29"/>
      <c r="H109" s="29"/>
      <c r="I109" s="29"/>
      <c r="J109" s="29"/>
      <c r="K109" s="29"/>
      <c r="L109" s="29"/>
    </row>
    <row r="110" spans="1:12" s="32" customFormat="1">
      <c r="A110" s="41"/>
      <c r="F110" s="29"/>
      <c r="G110" s="29"/>
      <c r="H110" s="29"/>
      <c r="I110" s="29"/>
      <c r="J110" s="29"/>
      <c r="K110" s="29"/>
      <c r="L110" s="29"/>
    </row>
    <row r="111" spans="1:12" s="32" customFormat="1">
      <c r="A111" s="41"/>
      <c r="F111" s="29"/>
      <c r="G111" s="29"/>
      <c r="H111" s="29"/>
      <c r="I111" s="29"/>
      <c r="J111" s="29"/>
      <c r="K111" s="29"/>
      <c r="L111" s="29"/>
    </row>
    <row r="112" spans="1:12" s="32" customFormat="1">
      <c r="A112" s="41"/>
      <c r="F112" s="29"/>
      <c r="G112" s="29"/>
      <c r="H112" s="29"/>
      <c r="I112" s="29"/>
      <c r="J112" s="29"/>
      <c r="K112" s="29"/>
      <c r="L112" s="29"/>
    </row>
    <row r="113" spans="1:12" s="32" customFormat="1">
      <c r="A113" s="41"/>
      <c r="F113" s="29"/>
      <c r="G113" s="29"/>
      <c r="H113" s="29"/>
      <c r="I113" s="29"/>
      <c r="J113" s="29"/>
      <c r="K113" s="29"/>
      <c r="L113" s="29"/>
    </row>
    <row r="114" spans="1:12" s="32" customFormat="1">
      <c r="A114" s="41"/>
      <c r="F114" s="29"/>
      <c r="G114" s="29"/>
      <c r="H114" s="29"/>
      <c r="I114" s="29"/>
      <c r="J114" s="29"/>
      <c r="K114" s="29"/>
      <c r="L114" s="29"/>
    </row>
    <row r="115" spans="1:12" s="32" customFormat="1">
      <c r="A115" s="41"/>
      <c r="F115" s="29"/>
      <c r="G115" s="29"/>
      <c r="H115" s="29"/>
      <c r="I115" s="29"/>
      <c r="J115" s="29"/>
      <c r="K115" s="29"/>
      <c r="L115" s="29"/>
    </row>
    <row r="116" spans="1:12" s="32" customFormat="1">
      <c r="A116" s="41"/>
      <c r="F116" s="29"/>
      <c r="G116" s="29"/>
      <c r="H116" s="29"/>
      <c r="I116" s="29"/>
      <c r="J116" s="29"/>
      <c r="K116" s="29"/>
      <c r="L116" s="29"/>
    </row>
    <row r="117" spans="1:12" s="32" customFormat="1">
      <c r="A117" s="41"/>
      <c r="F117" s="29"/>
      <c r="G117" s="29"/>
      <c r="H117" s="29"/>
      <c r="I117" s="29"/>
      <c r="J117" s="29"/>
      <c r="K117" s="29"/>
      <c r="L117" s="29"/>
    </row>
    <row r="118" spans="1:12" s="32" customFormat="1">
      <c r="A118" s="41"/>
      <c r="F118" s="29"/>
      <c r="G118" s="29"/>
      <c r="H118" s="29"/>
      <c r="I118" s="29"/>
      <c r="J118" s="29"/>
      <c r="K118" s="29"/>
      <c r="L118" s="29"/>
    </row>
    <row r="119" spans="1:12" s="32" customFormat="1">
      <c r="A119" s="41"/>
      <c r="F119" s="29"/>
      <c r="G119" s="29"/>
      <c r="H119" s="29"/>
      <c r="I119" s="29"/>
      <c r="J119" s="29"/>
      <c r="K119" s="29"/>
      <c r="L119" s="29"/>
    </row>
    <row r="120" spans="1:12" s="32" customFormat="1">
      <c r="A120" s="41"/>
      <c r="F120" s="29"/>
      <c r="G120" s="29"/>
      <c r="H120" s="29"/>
      <c r="I120" s="29"/>
      <c r="J120" s="29"/>
      <c r="K120" s="29"/>
      <c r="L120" s="29"/>
    </row>
    <row r="121" spans="1:12" s="32" customFormat="1">
      <c r="A121" s="41"/>
      <c r="F121" s="29"/>
      <c r="G121" s="29"/>
      <c r="H121" s="29"/>
      <c r="I121" s="29"/>
      <c r="J121" s="29"/>
      <c r="K121" s="29"/>
      <c r="L121" s="29"/>
    </row>
    <row r="122" spans="1:12" s="32" customFormat="1">
      <c r="A122" s="41"/>
      <c r="F122" s="29"/>
      <c r="G122" s="29"/>
      <c r="H122" s="29"/>
      <c r="I122" s="29"/>
      <c r="J122" s="29"/>
      <c r="K122" s="29"/>
      <c r="L122" s="29"/>
    </row>
    <row r="123" spans="1:12" s="32" customFormat="1">
      <c r="A123" s="41"/>
      <c r="F123" s="29"/>
      <c r="G123" s="29"/>
      <c r="H123" s="29"/>
      <c r="I123" s="29"/>
      <c r="J123" s="29"/>
      <c r="K123" s="29"/>
      <c r="L123" s="29"/>
    </row>
    <row r="124" spans="1:12" s="32" customFormat="1">
      <c r="A124" s="41"/>
      <c r="F124" s="29"/>
      <c r="G124" s="29"/>
      <c r="H124" s="29"/>
      <c r="I124" s="29"/>
      <c r="J124" s="29"/>
      <c r="K124" s="29"/>
      <c r="L124" s="29"/>
    </row>
    <row r="125" spans="1:12" s="32" customFormat="1">
      <c r="A125" s="41"/>
      <c r="F125" s="29"/>
      <c r="G125" s="29"/>
      <c r="H125" s="29"/>
      <c r="I125" s="29"/>
      <c r="J125" s="29"/>
      <c r="K125" s="29"/>
      <c r="L125" s="29"/>
    </row>
    <row r="126" spans="1:12" s="32" customFormat="1">
      <c r="A126" s="41"/>
      <c r="F126" s="29"/>
      <c r="G126" s="29"/>
      <c r="H126" s="29"/>
      <c r="I126" s="29"/>
      <c r="J126" s="29"/>
      <c r="K126" s="29"/>
      <c r="L126" s="29"/>
    </row>
    <row r="127" spans="1:12" s="32" customFormat="1">
      <c r="A127" s="41"/>
      <c r="F127" s="29"/>
      <c r="G127" s="29"/>
      <c r="H127" s="29"/>
      <c r="I127" s="29"/>
      <c r="J127" s="29"/>
      <c r="K127" s="29"/>
      <c r="L127" s="29"/>
    </row>
    <row r="128" spans="1:12" s="32" customFormat="1">
      <c r="A128" s="41"/>
      <c r="F128" s="29"/>
      <c r="G128" s="29"/>
      <c r="H128" s="29"/>
      <c r="I128" s="29"/>
      <c r="J128" s="29"/>
      <c r="K128" s="29"/>
      <c r="L128" s="29"/>
    </row>
    <row r="129" spans="1:12" s="32" customFormat="1">
      <c r="A129" s="41"/>
      <c r="F129" s="29"/>
      <c r="G129" s="29"/>
      <c r="H129" s="29"/>
      <c r="I129" s="29"/>
      <c r="J129" s="29"/>
      <c r="K129" s="29"/>
      <c r="L129" s="29"/>
    </row>
    <row r="130" spans="1:12" s="32" customFormat="1">
      <c r="A130" s="41"/>
      <c r="F130" s="29"/>
      <c r="G130" s="29"/>
      <c r="H130" s="29"/>
      <c r="I130" s="29"/>
      <c r="J130" s="29"/>
      <c r="K130" s="29"/>
      <c r="L130" s="29"/>
    </row>
    <row r="131" spans="1:12" s="32" customFormat="1">
      <c r="A131" s="41"/>
      <c r="F131" s="29"/>
      <c r="G131" s="29"/>
      <c r="H131" s="29"/>
      <c r="I131" s="29"/>
      <c r="J131" s="29"/>
      <c r="K131" s="29"/>
      <c r="L131" s="29"/>
    </row>
    <row r="132" spans="1:12" s="32" customFormat="1">
      <c r="A132" s="41"/>
      <c r="F132" s="29"/>
      <c r="G132" s="29"/>
      <c r="H132" s="29"/>
      <c r="I132" s="29"/>
      <c r="J132" s="29"/>
      <c r="K132" s="29"/>
      <c r="L132" s="29"/>
    </row>
    <row r="133" spans="1:12" s="32" customFormat="1">
      <c r="A133" s="41"/>
      <c r="F133" s="29"/>
      <c r="G133" s="29"/>
      <c r="H133" s="29"/>
      <c r="I133" s="29"/>
      <c r="J133" s="29"/>
      <c r="K133" s="29"/>
      <c r="L133" s="29"/>
    </row>
    <row r="134" spans="1:12" s="32" customFormat="1">
      <c r="A134" s="41"/>
      <c r="F134" s="29"/>
      <c r="G134" s="29"/>
      <c r="H134" s="29"/>
      <c r="I134" s="29"/>
      <c r="J134" s="29"/>
      <c r="K134" s="29"/>
      <c r="L134" s="29"/>
    </row>
    <row r="135" spans="1:12" s="32" customFormat="1">
      <c r="A135" s="41"/>
      <c r="F135" s="29"/>
      <c r="G135" s="29"/>
      <c r="H135" s="29"/>
      <c r="I135" s="29"/>
      <c r="J135" s="29"/>
      <c r="K135" s="29"/>
      <c r="L135" s="29"/>
    </row>
    <row r="136" spans="1:12" s="32" customFormat="1">
      <c r="A136" s="41"/>
      <c r="F136" s="29"/>
      <c r="G136" s="29"/>
      <c r="H136" s="29"/>
      <c r="I136" s="29"/>
      <c r="J136" s="29"/>
      <c r="K136" s="29"/>
      <c r="L136" s="29"/>
    </row>
    <row r="137" spans="1:12" s="32" customFormat="1">
      <c r="A137" s="41"/>
      <c r="F137" s="29"/>
      <c r="G137" s="29"/>
      <c r="H137" s="29"/>
      <c r="I137" s="29"/>
      <c r="J137" s="29"/>
      <c r="K137" s="29"/>
      <c r="L137" s="29"/>
    </row>
    <row r="138" spans="1:12" s="32" customFormat="1">
      <c r="A138" s="41"/>
      <c r="F138" s="29"/>
      <c r="G138" s="29"/>
      <c r="H138" s="29"/>
      <c r="I138" s="29"/>
      <c r="J138" s="29"/>
      <c r="K138" s="29"/>
      <c r="L138" s="29"/>
    </row>
    <row r="139" spans="1:12" s="32" customFormat="1">
      <c r="A139" s="41"/>
      <c r="F139" s="29"/>
      <c r="G139" s="29"/>
      <c r="H139" s="29"/>
      <c r="I139" s="29"/>
      <c r="J139" s="29"/>
      <c r="K139" s="29"/>
      <c r="L139" s="29"/>
    </row>
    <row r="140" spans="1:12" s="32" customFormat="1">
      <c r="A140" s="41"/>
      <c r="F140" s="29"/>
      <c r="G140" s="29"/>
      <c r="H140" s="29"/>
      <c r="I140" s="29"/>
      <c r="J140" s="29"/>
      <c r="K140" s="29"/>
      <c r="L140" s="29"/>
    </row>
    <row r="141" spans="1:12" s="32" customFormat="1">
      <c r="A141" s="41"/>
      <c r="F141" s="29"/>
      <c r="G141" s="29"/>
      <c r="H141" s="29"/>
      <c r="I141" s="29"/>
      <c r="J141" s="29"/>
      <c r="K141" s="29"/>
      <c r="L141" s="29"/>
    </row>
    <row r="142" spans="1:12" s="32" customFormat="1">
      <c r="A142" s="41"/>
      <c r="F142" s="29"/>
      <c r="G142" s="29"/>
      <c r="H142" s="29"/>
      <c r="I142" s="29"/>
      <c r="J142" s="29"/>
      <c r="K142" s="29"/>
      <c r="L142" s="29"/>
    </row>
    <row r="143" spans="1:12" s="32" customFormat="1">
      <c r="A143" s="41"/>
      <c r="F143" s="29"/>
      <c r="G143" s="29"/>
      <c r="H143" s="29"/>
      <c r="I143" s="29"/>
      <c r="J143" s="29"/>
      <c r="K143" s="29"/>
      <c r="L143" s="29"/>
    </row>
    <row r="144" spans="1:12" s="32" customFormat="1">
      <c r="A144" s="41"/>
      <c r="F144" s="29"/>
      <c r="G144" s="29"/>
      <c r="H144" s="29"/>
      <c r="I144" s="29"/>
      <c r="J144" s="29"/>
      <c r="K144" s="29"/>
      <c r="L144" s="29"/>
    </row>
    <row r="145" spans="1:12" s="32" customFormat="1">
      <c r="A145" s="41"/>
      <c r="F145" s="29"/>
      <c r="G145" s="29"/>
      <c r="H145" s="29"/>
      <c r="I145" s="29"/>
      <c r="J145" s="29"/>
      <c r="K145" s="29"/>
      <c r="L145" s="29"/>
    </row>
    <row r="146" spans="1:12" s="32" customFormat="1">
      <c r="A146" s="41"/>
      <c r="F146" s="29"/>
      <c r="G146" s="29"/>
      <c r="H146" s="29"/>
      <c r="I146" s="29"/>
      <c r="J146" s="29"/>
      <c r="K146" s="29"/>
      <c r="L146" s="29"/>
    </row>
    <row r="147" spans="1:12" s="32" customFormat="1">
      <c r="A147" s="41"/>
      <c r="F147" s="29"/>
      <c r="G147" s="29"/>
      <c r="H147" s="29"/>
      <c r="I147" s="29"/>
      <c r="J147" s="29"/>
      <c r="K147" s="29"/>
      <c r="L147" s="29"/>
    </row>
    <row r="148" spans="1:12" s="32" customFormat="1">
      <c r="A148" s="41"/>
      <c r="F148" s="29"/>
      <c r="G148" s="29"/>
      <c r="H148" s="29"/>
      <c r="I148" s="29"/>
      <c r="J148" s="29"/>
      <c r="K148" s="29"/>
      <c r="L148" s="29"/>
    </row>
    <row r="149" spans="1:12" s="32" customFormat="1">
      <c r="A149" s="41"/>
      <c r="F149" s="29"/>
      <c r="G149" s="29"/>
      <c r="H149" s="29"/>
      <c r="I149" s="29"/>
      <c r="J149" s="29"/>
      <c r="K149" s="29"/>
      <c r="L149" s="29"/>
    </row>
    <row r="150" spans="1:12" s="32" customFormat="1">
      <c r="A150" s="41"/>
      <c r="F150" s="29"/>
      <c r="G150" s="29"/>
      <c r="H150" s="29"/>
      <c r="I150" s="29"/>
      <c r="J150" s="29"/>
      <c r="K150" s="29"/>
      <c r="L150" s="29"/>
    </row>
    <row r="151" spans="1:12" s="32" customFormat="1">
      <c r="A151" s="41"/>
      <c r="F151" s="29"/>
      <c r="G151" s="29"/>
      <c r="H151" s="29"/>
      <c r="I151" s="29"/>
      <c r="J151" s="29"/>
      <c r="K151" s="29"/>
      <c r="L151" s="29"/>
    </row>
    <row r="152" spans="1:12" s="32" customFormat="1">
      <c r="A152" s="41"/>
      <c r="F152" s="29"/>
      <c r="G152" s="29"/>
      <c r="H152" s="29"/>
      <c r="I152" s="29"/>
      <c r="J152" s="29"/>
      <c r="K152" s="29"/>
      <c r="L152" s="29"/>
    </row>
    <row r="153" spans="1:12" s="32" customFormat="1">
      <c r="A153" s="41"/>
      <c r="F153" s="29"/>
      <c r="G153" s="29"/>
      <c r="H153" s="29"/>
      <c r="I153" s="29"/>
      <c r="J153" s="29"/>
      <c r="K153" s="29"/>
      <c r="L153" s="29"/>
    </row>
    <row r="154" spans="1:12" s="32" customFormat="1">
      <c r="A154" s="41"/>
      <c r="F154" s="29"/>
      <c r="G154" s="29"/>
      <c r="H154" s="29"/>
      <c r="I154" s="29"/>
      <c r="J154" s="29"/>
      <c r="K154" s="29"/>
      <c r="L154" s="29"/>
    </row>
    <row r="155" spans="1:12" s="32" customFormat="1">
      <c r="A155" s="41"/>
      <c r="F155" s="29"/>
      <c r="G155" s="29"/>
      <c r="H155" s="29"/>
      <c r="I155" s="29"/>
      <c r="J155" s="29"/>
      <c r="K155" s="29"/>
      <c r="L155" s="29"/>
    </row>
    <row r="156" spans="1:12" s="32" customFormat="1">
      <c r="A156" s="41"/>
      <c r="F156" s="29"/>
      <c r="G156" s="29"/>
      <c r="H156" s="29"/>
      <c r="I156" s="29"/>
      <c r="J156" s="29"/>
      <c r="K156" s="29"/>
      <c r="L156" s="29"/>
    </row>
    <row r="157" spans="1:12" s="32" customFormat="1">
      <c r="A157" s="41"/>
      <c r="F157" s="29"/>
      <c r="G157" s="29"/>
      <c r="H157" s="29"/>
      <c r="I157" s="29"/>
      <c r="J157" s="29"/>
      <c r="K157" s="29"/>
      <c r="L157" s="29"/>
    </row>
    <row r="158" spans="1:12" s="32" customFormat="1">
      <c r="A158" s="41"/>
      <c r="F158" s="29"/>
      <c r="G158" s="29"/>
      <c r="H158" s="29"/>
      <c r="I158" s="29"/>
      <c r="J158" s="29"/>
      <c r="K158" s="29"/>
      <c r="L158" s="29"/>
    </row>
    <row r="159" spans="1:12" s="32" customFormat="1">
      <c r="A159" s="41"/>
      <c r="F159" s="29"/>
      <c r="G159" s="29"/>
      <c r="H159" s="29"/>
      <c r="I159" s="29"/>
      <c r="J159" s="29"/>
      <c r="K159" s="29"/>
      <c r="L159" s="29"/>
    </row>
    <row r="160" spans="1:12" s="32" customFormat="1">
      <c r="A160" s="41"/>
      <c r="F160" s="29"/>
      <c r="G160" s="29"/>
      <c r="H160" s="29"/>
      <c r="I160" s="29"/>
      <c r="J160" s="29"/>
      <c r="K160" s="29"/>
      <c r="L160" s="29"/>
    </row>
    <row r="161" spans="1:12" s="32" customFormat="1">
      <c r="A161" s="41"/>
      <c r="F161" s="29"/>
      <c r="G161" s="29"/>
      <c r="H161" s="29"/>
      <c r="I161" s="29"/>
      <c r="J161" s="29"/>
      <c r="K161" s="29"/>
      <c r="L161" s="29"/>
    </row>
    <row r="162" spans="1:12" s="32" customFormat="1">
      <c r="A162" s="41"/>
      <c r="F162" s="29"/>
      <c r="G162" s="29"/>
      <c r="H162" s="29"/>
      <c r="I162" s="29"/>
      <c r="J162" s="29"/>
      <c r="K162" s="29"/>
      <c r="L162" s="29"/>
    </row>
    <row r="163" spans="1:12" s="32" customFormat="1">
      <c r="A163" s="41"/>
      <c r="F163" s="29"/>
      <c r="G163" s="29"/>
      <c r="H163" s="29"/>
      <c r="I163" s="29"/>
      <c r="J163" s="29"/>
      <c r="K163" s="29"/>
      <c r="L163" s="29"/>
    </row>
    <row r="164" spans="1:12" s="32" customFormat="1">
      <c r="A164" s="41"/>
      <c r="F164" s="29"/>
      <c r="G164" s="29"/>
      <c r="H164" s="29"/>
      <c r="I164" s="29"/>
      <c r="J164" s="29"/>
      <c r="K164" s="29"/>
      <c r="L164" s="29"/>
    </row>
    <row r="165" spans="1:12" s="32" customFormat="1">
      <c r="A165" s="41"/>
      <c r="F165" s="29"/>
      <c r="G165" s="29"/>
      <c r="H165" s="29"/>
      <c r="I165" s="29"/>
      <c r="J165" s="29"/>
      <c r="K165" s="29"/>
      <c r="L165" s="29"/>
    </row>
    <row r="166" spans="1:12" s="32" customFormat="1">
      <c r="A166" s="41"/>
      <c r="F166" s="29"/>
      <c r="G166" s="29"/>
      <c r="H166" s="29"/>
      <c r="I166" s="29"/>
      <c r="J166" s="29"/>
      <c r="K166" s="29"/>
      <c r="L166" s="29"/>
    </row>
    <row r="167" spans="1:12" s="32" customFormat="1">
      <c r="A167" s="41"/>
      <c r="F167" s="29"/>
      <c r="G167" s="29"/>
      <c r="H167" s="29"/>
      <c r="I167" s="29"/>
      <c r="J167" s="29"/>
      <c r="K167" s="29"/>
      <c r="L167" s="29"/>
    </row>
    <row r="168" spans="1:12" s="32" customFormat="1">
      <c r="A168" s="41"/>
      <c r="F168" s="29"/>
      <c r="G168" s="29"/>
      <c r="H168" s="29"/>
      <c r="I168" s="29"/>
      <c r="J168" s="29"/>
      <c r="K168" s="29"/>
      <c r="L168" s="29"/>
    </row>
    <row r="169" spans="1:12" s="32" customFormat="1">
      <c r="A169" s="41"/>
      <c r="F169" s="29"/>
      <c r="G169" s="29"/>
      <c r="H169" s="29"/>
      <c r="I169" s="29"/>
      <c r="J169" s="29"/>
      <c r="K169" s="29"/>
      <c r="L169" s="29"/>
    </row>
    <row r="170" spans="1:12" s="32" customFormat="1">
      <c r="A170" s="41"/>
      <c r="F170" s="29"/>
      <c r="G170" s="29"/>
      <c r="H170" s="29"/>
      <c r="I170" s="29"/>
      <c r="J170" s="29"/>
      <c r="K170" s="29"/>
      <c r="L170" s="29"/>
    </row>
    <row r="171" spans="1:12" s="32" customFormat="1">
      <c r="A171" s="41"/>
      <c r="F171" s="29"/>
      <c r="G171" s="29"/>
      <c r="H171" s="29"/>
      <c r="I171" s="29"/>
      <c r="J171" s="29"/>
      <c r="K171" s="29"/>
      <c r="L171" s="29"/>
    </row>
    <row r="172" spans="1:12" s="32" customFormat="1">
      <c r="A172" s="41"/>
      <c r="F172" s="29"/>
      <c r="G172" s="29"/>
      <c r="H172" s="29"/>
      <c r="I172" s="29"/>
      <c r="J172" s="29"/>
      <c r="K172" s="29"/>
      <c r="L172" s="29"/>
    </row>
    <row r="173" spans="1:12" s="32" customFormat="1">
      <c r="A173" s="41"/>
      <c r="F173" s="29"/>
      <c r="G173" s="29"/>
      <c r="H173" s="29"/>
      <c r="I173" s="29"/>
      <c r="J173" s="29"/>
      <c r="K173" s="29"/>
      <c r="L173" s="29"/>
    </row>
    <row r="174" spans="1:12" s="32" customFormat="1">
      <c r="A174" s="41"/>
      <c r="F174" s="29"/>
      <c r="G174" s="29"/>
      <c r="H174" s="29"/>
      <c r="I174" s="29"/>
      <c r="J174" s="29"/>
      <c r="K174" s="29"/>
      <c r="L174" s="29"/>
    </row>
    <row r="175" spans="1:12" s="32" customFormat="1">
      <c r="A175" s="41"/>
      <c r="F175" s="29"/>
      <c r="G175" s="29"/>
      <c r="H175" s="29"/>
      <c r="I175" s="29"/>
      <c r="J175" s="29"/>
      <c r="K175" s="29"/>
      <c r="L175" s="29"/>
    </row>
    <row r="176" spans="1:12" s="32" customFormat="1">
      <c r="A176" s="41"/>
      <c r="F176" s="29"/>
      <c r="G176" s="29"/>
      <c r="H176" s="29"/>
      <c r="I176" s="29"/>
      <c r="J176" s="29"/>
      <c r="K176" s="29"/>
      <c r="L176" s="29"/>
    </row>
    <row r="177" spans="1:12" s="32" customFormat="1">
      <c r="A177" s="41"/>
      <c r="F177" s="29"/>
      <c r="G177" s="29"/>
      <c r="H177" s="29"/>
      <c r="I177" s="29"/>
      <c r="J177" s="29"/>
      <c r="K177" s="29"/>
      <c r="L177" s="29"/>
    </row>
    <row r="178" spans="1:12" s="32" customFormat="1">
      <c r="A178" s="41"/>
      <c r="F178" s="29"/>
      <c r="G178" s="29"/>
      <c r="H178" s="29"/>
      <c r="I178" s="29"/>
      <c r="J178" s="29"/>
      <c r="K178" s="29"/>
      <c r="L178" s="29"/>
    </row>
    <row r="179" spans="1:12" s="32" customFormat="1">
      <c r="A179" s="41"/>
      <c r="F179" s="29"/>
      <c r="G179" s="29"/>
      <c r="H179" s="29"/>
      <c r="I179" s="29"/>
      <c r="J179" s="29"/>
      <c r="K179" s="29"/>
      <c r="L179" s="29"/>
    </row>
    <row r="180" spans="1:12" s="32" customFormat="1">
      <c r="A180" s="41"/>
      <c r="F180" s="29"/>
      <c r="G180" s="29"/>
      <c r="H180" s="29"/>
      <c r="I180" s="29"/>
      <c r="J180" s="29"/>
      <c r="K180" s="29"/>
      <c r="L180" s="29"/>
    </row>
    <row r="181" spans="1:12" s="32" customFormat="1">
      <c r="A181" s="41"/>
      <c r="F181" s="29"/>
      <c r="G181" s="29"/>
      <c r="H181" s="29"/>
      <c r="I181" s="29"/>
      <c r="J181" s="29"/>
      <c r="K181" s="29"/>
      <c r="L181" s="29"/>
    </row>
    <row r="182" spans="1:12" s="32" customFormat="1">
      <c r="A182" s="41"/>
      <c r="F182" s="29"/>
      <c r="G182" s="29"/>
      <c r="H182" s="29"/>
      <c r="I182" s="29"/>
      <c r="J182" s="29"/>
      <c r="K182" s="29"/>
      <c r="L182" s="29"/>
    </row>
    <row r="183" spans="1:12" s="32" customFormat="1">
      <c r="A183" s="41"/>
      <c r="F183" s="29"/>
      <c r="G183" s="29"/>
      <c r="H183" s="29"/>
      <c r="I183" s="29"/>
      <c r="J183" s="29"/>
      <c r="K183" s="29"/>
      <c r="L183" s="29"/>
    </row>
    <row r="184" spans="1:12" s="32" customFormat="1">
      <c r="A184" s="41"/>
      <c r="F184" s="29"/>
      <c r="G184" s="29"/>
      <c r="H184" s="29"/>
      <c r="I184" s="29"/>
      <c r="J184" s="29"/>
      <c r="K184" s="29"/>
      <c r="L184" s="29"/>
    </row>
    <row r="185" spans="1:12" s="32" customFormat="1">
      <c r="A185" s="41"/>
      <c r="F185" s="29"/>
      <c r="G185" s="29"/>
      <c r="H185" s="29"/>
      <c r="I185" s="29"/>
      <c r="J185" s="29"/>
      <c r="K185" s="29"/>
      <c r="L185" s="29"/>
    </row>
    <row r="186" spans="1:12" s="32" customFormat="1">
      <c r="A186" s="41"/>
      <c r="F186" s="29"/>
      <c r="G186" s="29"/>
      <c r="H186" s="29"/>
      <c r="I186" s="29"/>
      <c r="J186" s="29"/>
      <c r="K186" s="29"/>
      <c r="L186" s="29"/>
    </row>
    <row r="187" spans="1:12" s="32" customFormat="1">
      <c r="A187" s="41"/>
      <c r="F187" s="29"/>
      <c r="G187" s="29"/>
      <c r="H187" s="29"/>
      <c r="I187" s="29"/>
      <c r="J187" s="29"/>
      <c r="K187" s="29"/>
      <c r="L187" s="29"/>
    </row>
    <row r="188" spans="1:12" s="32" customFormat="1">
      <c r="A188" s="41"/>
      <c r="F188" s="29"/>
      <c r="G188" s="29"/>
      <c r="H188" s="29"/>
      <c r="I188" s="29"/>
      <c r="J188" s="29"/>
      <c r="K188" s="29"/>
      <c r="L188" s="29"/>
    </row>
    <row r="189" spans="1:12" s="32" customFormat="1">
      <c r="A189" s="41"/>
      <c r="F189" s="29"/>
      <c r="G189" s="29"/>
      <c r="H189" s="29"/>
      <c r="I189" s="29"/>
      <c r="J189" s="29"/>
      <c r="K189" s="29"/>
      <c r="L189" s="29"/>
    </row>
    <row r="190" spans="1:12" s="32" customFormat="1">
      <c r="A190" s="41"/>
      <c r="F190" s="29"/>
      <c r="G190" s="29"/>
      <c r="H190" s="29"/>
      <c r="I190" s="29"/>
      <c r="J190" s="29"/>
      <c r="K190" s="29"/>
      <c r="L190" s="29"/>
    </row>
    <row r="191" spans="1:12" s="32" customFormat="1">
      <c r="A191" s="41"/>
      <c r="F191" s="29"/>
      <c r="G191" s="29"/>
      <c r="H191" s="29"/>
      <c r="I191" s="29"/>
      <c r="J191" s="29"/>
      <c r="K191" s="29"/>
      <c r="L191" s="29"/>
    </row>
    <row r="192" spans="1:12" s="32" customFormat="1">
      <c r="A192" s="41"/>
      <c r="F192" s="29"/>
      <c r="G192" s="29"/>
      <c r="H192" s="29"/>
      <c r="I192" s="29"/>
      <c r="J192" s="29"/>
      <c r="K192" s="29"/>
      <c r="L192" s="29"/>
    </row>
    <row r="193" spans="1:12" s="32" customFormat="1">
      <c r="A193" s="41"/>
      <c r="F193" s="29"/>
      <c r="G193" s="29"/>
      <c r="H193" s="29"/>
      <c r="I193" s="29"/>
      <c r="J193" s="29"/>
      <c r="K193" s="29"/>
      <c r="L193" s="29"/>
    </row>
    <row r="194" spans="1:12" s="32" customFormat="1">
      <c r="A194" s="41"/>
      <c r="F194" s="29"/>
      <c r="G194" s="29"/>
      <c r="H194" s="29"/>
      <c r="I194" s="29"/>
      <c r="J194" s="29"/>
      <c r="K194" s="29"/>
      <c r="L194" s="29"/>
    </row>
    <row r="195" spans="1:12" s="32" customFormat="1">
      <c r="A195" s="29"/>
      <c r="F195" s="29"/>
      <c r="G195" s="29"/>
      <c r="H195" s="29"/>
      <c r="I195" s="29"/>
      <c r="J195" s="29"/>
      <c r="K195" s="29"/>
      <c r="L195" s="29"/>
    </row>
  </sheetData>
  <mergeCells count="14">
    <mergeCell ref="A4:J4"/>
    <mergeCell ref="A6:A7"/>
    <mergeCell ref="B6:B7"/>
    <mergeCell ref="C6:C7"/>
    <mergeCell ref="F6:F7"/>
    <mergeCell ref="G6:J6"/>
    <mergeCell ref="E6:E7"/>
    <mergeCell ref="D6:D7"/>
    <mergeCell ref="C45:F45"/>
    <mergeCell ref="H45:J45"/>
    <mergeCell ref="A9:J9"/>
    <mergeCell ref="A20:J20"/>
    <mergeCell ref="C44:F44"/>
    <mergeCell ref="H44:J44"/>
  </mergeCells>
  <phoneticPr fontId="4" type="noConversion"/>
  <pageMargins left="0.70866141732283472" right="0.19685039370078741" top="0.78740157480314965" bottom="0.78740157480314965" header="0.19685039370078741" footer="0.11811023622047245"/>
  <pageSetup paperSize="9" scale="56" fitToHeight="2" orientation="portrait" verticalDpi="300" r:id="rId1"/>
  <headerFooter alignWithMargins="0">
    <oddHeader xml:space="preserve">&amp;C&amp;"Times New Roman,обычный"&amp;14 7&amp;R
&amp;"Times New Roman,обычный"&amp;14Продовження додатка 1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4:L98"/>
  <sheetViews>
    <sheetView view="pageBreakPreview" topLeftCell="A82" zoomScale="70" zoomScaleNormal="75" zoomScaleSheetLayoutView="70" workbookViewId="0">
      <selection activeCell="F63" sqref="F63"/>
    </sheetView>
  </sheetViews>
  <sheetFormatPr defaultRowHeight="18.75" outlineLevelRow="1"/>
  <cols>
    <col min="1" max="1" width="48.7109375" style="2" customWidth="1"/>
    <col min="2" max="2" width="10.7109375" style="2" customWidth="1"/>
    <col min="3" max="3" width="14.28515625" style="2" customWidth="1"/>
    <col min="4" max="4" width="15.7109375" style="2" customWidth="1"/>
    <col min="5" max="5" width="15" style="2" customWidth="1"/>
    <col min="6" max="6" width="15.42578125" style="2" customWidth="1"/>
    <col min="7" max="7" width="14.42578125" style="2" customWidth="1"/>
    <col min="8" max="8" width="14.140625" style="2" customWidth="1"/>
    <col min="9" max="9" width="14.5703125" style="2" customWidth="1"/>
    <col min="10" max="10" width="14" style="2" customWidth="1"/>
    <col min="11" max="11" width="12" style="2" customWidth="1"/>
    <col min="12" max="16384" width="9.140625" style="2"/>
  </cols>
  <sheetData>
    <row r="4" spans="1:12" ht="25.5">
      <c r="A4" s="378" t="s">
        <v>195</v>
      </c>
      <c r="B4" s="378"/>
      <c r="C4" s="378"/>
      <c r="D4" s="378"/>
      <c r="E4" s="378"/>
      <c r="F4" s="378"/>
      <c r="G4" s="378"/>
      <c r="H4" s="378"/>
      <c r="I4" s="378"/>
      <c r="J4" s="378"/>
    </row>
    <row r="5" spans="1:12" outlineLevel="1">
      <c r="A5" s="20"/>
      <c r="B5" s="20"/>
      <c r="C5" s="20"/>
      <c r="D5" s="20"/>
      <c r="E5" s="20"/>
      <c r="F5" s="20"/>
      <c r="G5" s="20"/>
      <c r="H5" s="20"/>
      <c r="I5" s="20"/>
      <c r="J5" s="20"/>
    </row>
    <row r="6" spans="1:12" ht="48" customHeight="1">
      <c r="A6" s="379" t="s">
        <v>97</v>
      </c>
      <c r="B6" s="381" t="s">
        <v>0</v>
      </c>
      <c r="C6" s="341" t="s">
        <v>338</v>
      </c>
      <c r="D6" s="341" t="s">
        <v>339</v>
      </c>
      <c r="E6" s="341" t="s">
        <v>340</v>
      </c>
      <c r="F6" s="341" t="s">
        <v>341</v>
      </c>
      <c r="G6" s="340" t="s">
        <v>116</v>
      </c>
      <c r="H6" s="340"/>
      <c r="I6" s="340"/>
      <c r="J6" s="340"/>
    </row>
    <row r="7" spans="1:12" ht="38.25" customHeight="1">
      <c r="A7" s="380"/>
      <c r="B7" s="381"/>
      <c r="C7" s="342"/>
      <c r="D7" s="342"/>
      <c r="E7" s="342"/>
      <c r="F7" s="342"/>
      <c r="G7" s="15" t="s">
        <v>77</v>
      </c>
      <c r="H7" s="15" t="s">
        <v>78</v>
      </c>
      <c r="I7" s="15" t="s">
        <v>79</v>
      </c>
      <c r="J7" s="15" t="s">
        <v>40</v>
      </c>
    </row>
    <row r="8" spans="1:12" ht="18" customHeight="1">
      <c r="A8" s="7">
        <v>1</v>
      </c>
      <c r="B8" s="15">
        <v>2</v>
      </c>
      <c r="C8" s="15">
        <v>3</v>
      </c>
      <c r="D8" s="15">
        <v>4</v>
      </c>
      <c r="E8" s="15">
        <v>5</v>
      </c>
      <c r="F8" s="15">
        <v>6</v>
      </c>
      <c r="G8" s="15">
        <v>7</v>
      </c>
      <c r="H8" s="15">
        <v>8</v>
      </c>
      <c r="I8" s="15">
        <v>9</v>
      </c>
      <c r="J8" s="15">
        <v>10</v>
      </c>
    </row>
    <row r="9" spans="1:12" s="40" customFormat="1" ht="30.75" customHeight="1">
      <c r="A9" s="370" t="s">
        <v>72</v>
      </c>
      <c r="B9" s="370"/>
      <c r="C9" s="370"/>
      <c r="D9" s="370"/>
      <c r="E9" s="370"/>
      <c r="F9" s="370"/>
      <c r="G9" s="370"/>
      <c r="H9" s="370"/>
      <c r="I9" s="370"/>
      <c r="J9" s="370"/>
    </row>
    <row r="10" spans="1:12" ht="36.75" customHeight="1">
      <c r="A10" s="105" t="s">
        <v>196</v>
      </c>
      <c r="B10" s="106">
        <v>3000</v>
      </c>
      <c r="C10" s="233">
        <f t="shared" ref="C10:J10" si="0">C11+C12+C14+C16+C17+C18+C22</f>
        <v>82229.399999999994</v>
      </c>
      <c r="D10" s="233">
        <f t="shared" si="0"/>
        <v>161658.4</v>
      </c>
      <c r="E10" s="233">
        <f t="shared" si="0"/>
        <v>161658.4</v>
      </c>
      <c r="F10" s="233">
        <f t="shared" si="0"/>
        <v>176248.4</v>
      </c>
      <c r="G10" s="233">
        <f>G11+G12+G14+G16+G17+G18+G22</f>
        <v>32554.2</v>
      </c>
      <c r="H10" s="233">
        <f t="shared" si="0"/>
        <v>53206.5</v>
      </c>
      <c r="I10" s="233">
        <f t="shared" si="0"/>
        <v>55039.899999999994</v>
      </c>
      <c r="J10" s="233">
        <f t="shared" si="0"/>
        <v>35447.799999999996</v>
      </c>
      <c r="K10" s="238"/>
      <c r="L10" s="238"/>
    </row>
    <row r="11" spans="1:12" ht="30" customHeight="1">
      <c r="A11" s="108" t="s">
        <v>197</v>
      </c>
      <c r="B11" s="107">
        <v>3010</v>
      </c>
      <c r="C11" s="234">
        <v>4223.6000000000004</v>
      </c>
      <c r="D11" s="234">
        <v>10637.8</v>
      </c>
      <c r="E11" s="234">
        <v>10637.8</v>
      </c>
      <c r="F11" s="234">
        <v>10831.1</v>
      </c>
      <c r="G11" s="234">
        <v>799.9</v>
      </c>
      <c r="H11" s="234">
        <v>4749.8</v>
      </c>
      <c r="I11" s="234">
        <v>4816.2</v>
      </c>
      <c r="J11" s="234">
        <v>465.2</v>
      </c>
      <c r="K11" s="238"/>
      <c r="L11" s="238"/>
    </row>
    <row r="12" spans="1:12" ht="19.5" customHeight="1">
      <c r="A12" s="108" t="s">
        <v>198</v>
      </c>
      <c r="B12" s="107">
        <v>3020</v>
      </c>
      <c r="C12" s="234"/>
      <c r="D12" s="234"/>
      <c r="E12" s="234"/>
      <c r="F12" s="234"/>
      <c r="G12" s="234"/>
      <c r="H12" s="234"/>
      <c r="I12" s="234"/>
      <c r="J12" s="234"/>
      <c r="K12" s="238"/>
      <c r="L12" s="238"/>
    </row>
    <row r="13" spans="1:12" ht="20.100000000000001" customHeight="1">
      <c r="A13" s="108" t="s">
        <v>199</v>
      </c>
      <c r="B13" s="107">
        <v>3030</v>
      </c>
      <c r="C13" s="234"/>
      <c r="D13" s="234"/>
      <c r="E13" s="234"/>
      <c r="F13" s="234"/>
      <c r="G13" s="234"/>
      <c r="H13" s="234"/>
      <c r="I13" s="234"/>
      <c r="J13" s="234"/>
      <c r="K13" s="238"/>
      <c r="L13" s="238"/>
    </row>
    <row r="14" spans="1:12" ht="24.75" customHeight="1">
      <c r="A14" s="108" t="s">
        <v>200</v>
      </c>
      <c r="B14" s="107">
        <v>3040</v>
      </c>
      <c r="C14" s="234">
        <f>C15</f>
        <v>77805.399999999994</v>
      </c>
      <c r="D14" s="234">
        <f t="shared" ref="D14:J14" si="1">D15</f>
        <v>150630.6</v>
      </c>
      <c r="E14" s="234">
        <f t="shared" si="1"/>
        <v>150630.6</v>
      </c>
      <c r="F14" s="234">
        <f t="shared" si="1"/>
        <v>165012.29999999999</v>
      </c>
      <c r="G14" s="234">
        <f t="shared" si="1"/>
        <v>31704.3</v>
      </c>
      <c r="H14" s="234">
        <f t="shared" si="1"/>
        <v>48336.7</v>
      </c>
      <c r="I14" s="234">
        <f t="shared" si="1"/>
        <v>50013.7</v>
      </c>
      <c r="J14" s="234">
        <f t="shared" si="1"/>
        <v>34957.599999999999</v>
      </c>
      <c r="K14" s="238"/>
      <c r="L14" s="238"/>
    </row>
    <row r="15" spans="1:12" ht="24.75" customHeight="1">
      <c r="A15" s="108" t="s">
        <v>201</v>
      </c>
      <c r="B15" s="107">
        <v>3041</v>
      </c>
      <c r="C15" s="235">
        <v>77805.399999999994</v>
      </c>
      <c r="D15" s="235">
        <v>150630.6</v>
      </c>
      <c r="E15" s="235">
        <v>150630.6</v>
      </c>
      <c r="F15" s="235">
        <v>165012.29999999999</v>
      </c>
      <c r="G15" s="235">
        <v>31704.3</v>
      </c>
      <c r="H15" s="235">
        <v>48336.7</v>
      </c>
      <c r="I15" s="235">
        <v>50013.7</v>
      </c>
      <c r="J15" s="235">
        <v>34957.599999999999</v>
      </c>
      <c r="K15" s="238"/>
    </row>
    <row r="16" spans="1:12" ht="24.75" customHeight="1">
      <c r="A16" s="108" t="s">
        <v>204</v>
      </c>
      <c r="B16" s="107">
        <v>3042</v>
      </c>
      <c r="C16" s="234"/>
      <c r="D16" s="234"/>
      <c r="E16" s="234"/>
      <c r="F16" s="234"/>
      <c r="G16" s="234"/>
      <c r="H16" s="234"/>
      <c r="I16" s="234"/>
      <c r="J16" s="234"/>
      <c r="K16" s="238"/>
    </row>
    <row r="17" spans="1:11" ht="21.75" customHeight="1">
      <c r="A17" s="239" t="s">
        <v>202</v>
      </c>
      <c r="B17" s="107">
        <v>3050</v>
      </c>
      <c r="C17" s="234"/>
      <c r="D17" s="234"/>
      <c r="E17" s="234"/>
      <c r="F17" s="234"/>
      <c r="G17" s="234"/>
      <c r="H17" s="234"/>
      <c r="I17" s="234"/>
      <c r="J17" s="234"/>
      <c r="K17" s="238"/>
    </row>
    <row r="18" spans="1:11" ht="21" customHeight="1">
      <c r="A18" s="239" t="s">
        <v>51</v>
      </c>
      <c r="B18" s="107">
        <v>3060</v>
      </c>
      <c r="C18" s="234">
        <f>C19+C20+C21</f>
        <v>0</v>
      </c>
      <c r="D18" s="234">
        <f t="shared" ref="D18:J18" si="2">D19+D20+D21</f>
        <v>0</v>
      </c>
      <c r="E18" s="234">
        <f t="shared" si="2"/>
        <v>0</v>
      </c>
      <c r="F18" s="234">
        <f t="shared" si="2"/>
        <v>0</v>
      </c>
      <c r="G18" s="234">
        <f t="shared" si="2"/>
        <v>0</v>
      </c>
      <c r="H18" s="234">
        <f t="shared" si="2"/>
        <v>0</v>
      </c>
      <c r="I18" s="234">
        <f t="shared" si="2"/>
        <v>0</v>
      </c>
      <c r="J18" s="234">
        <f t="shared" si="2"/>
        <v>0</v>
      </c>
      <c r="K18" s="238"/>
    </row>
    <row r="19" spans="1:11" ht="20.100000000000001" customHeight="1">
      <c r="A19" s="108" t="s">
        <v>49</v>
      </c>
      <c r="B19" s="107">
        <v>3061</v>
      </c>
      <c r="C19" s="234"/>
      <c r="D19" s="234"/>
      <c r="E19" s="234"/>
      <c r="F19" s="234"/>
      <c r="G19" s="234"/>
      <c r="H19" s="234"/>
      <c r="I19" s="234"/>
      <c r="J19" s="234"/>
      <c r="K19" s="238"/>
    </row>
    <row r="20" spans="1:11" ht="20.100000000000001" customHeight="1">
      <c r="A20" s="108" t="s">
        <v>203</v>
      </c>
      <c r="B20" s="107">
        <v>3062</v>
      </c>
      <c r="C20" s="234"/>
      <c r="D20" s="234"/>
      <c r="E20" s="234"/>
      <c r="F20" s="234"/>
      <c r="G20" s="234"/>
      <c r="H20" s="234"/>
      <c r="I20" s="234"/>
      <c r="J20" s="234"/>
      <c r="K20" s="238"/>
    </row>
    <row r="21" spans="1:11" ht="20.100000000000001" customHeight="1">
      <c r="A21" s="108" t="s">
        <v>62</v>
      </c>
      <c r="B21" s="107">
        <v>3063</v>
      </c>
      <c r="C21" s="229"/>
      <c r="D21" s="229"/>
      <c r="E21" s="229"/>
      <c r="F21" s="229"/>
      <c r="G21" s="229"/>
      <c r="H21" s="229"/>
      <c r="I21" s="229"/>
      <c r="J21" s="229"/>
    </row>
    <row r="22" spans="1:11" ht="30" customHeight="1">
      <c r="A22" s="108" t="s">
        <v>204</v>
      </c>
      <c r="B22" s="107">
        <v>3070</v>
      </c>
      <c r="C22" s="229">
        <f>C23</f>
        <v>200.4</v>
      </c>
      <c r="D22" s="229">
        <f t="shared" ref="D22:J22" si="3">D23</f>
        <v>390</v>
      </c>
      <c r="E22" s="229">
        <f t="shared" si="3"/>
        <v>390</v>
      </c>
      <c r="F22" s="229">
        <f t="shared" si="3"/>
        <v>405</v>
      </c>
      <c r="G22" s="229">
        <f t="shared" si="3"/>
        <v>50</v>
      </c>
      <c r="H22" s="229">
        <f t="shared" si="3"/>
        <v>120</v>
      </c>
      <c r="I22" s="229">
        <f t="shared" si="3"/>
        <v>210</v>
      </c>
      <c r="J22" s="229">
        <f t="shared" si="3"/>
        <v>25</v>
      </c>
    </row>
    <row r="23" spans="1:11" ht="32.25" customHeight="1">
      <c r="A23" s="169" t="s">
        <v>355</v>
      </c>
      <c r="B23" s="162" t="s">
        <v>544</v>
      </c>
      <c r="C23" s="235">
        <v>200.4</v>
      </c>
      <c r="D23" s="235">
        <v>390</v>
      </c>
      <c r="E23" s="235">
        <v>390</v>
      </c>
      <c r="F23" s="235">
        <v>405</v>
      </c>
      <c r="G23" s="235">
        <v>50</v>
      </c>
      <c r="H23" s="235">
        <v>120</v>
      </c>
      <c r="I23" s="235">
        <v>210</v>
      </c>
      <c r="J23" s="235">
        <v>25</v>
      </c>
    </row>
    <row r="24" spans="1:11" ht="34.5" customHeight="1">
      <c r="A24" s="105" t="s">
        <v>205</v>
      </c>
      <c r="B24" s="106">
        <v>3100</v>
      </c>
      <c r="C24" s="233">
        <f t="shared" ref="C24:J24" si="4">C25+C26+C27+C28+C32+C41+C42</f>
        <v>81863.500000000015</v>
      </c>
      <c r="D24" s="233">
        <f t="shared" si="4"/>
        <v>154578.19999999998</v>
      </c>
      <c r="E24" s="233">
        <f t="shared" si="4"/>
        <v>154578.19999999998</v>
      </c>
      <c r="F24" s="233">
        <f t="shared" si="4"/>
        <v>176248.4</v>
      </c>
      <c r="G24" s="233">
        <f t="shared" si="4"/>
        <v>32554.2</v>
      </c>
      <c r="H24" s="233">
        <f t="shared" si="4"/>
        <v>53206.5</v>
      </c>
      <c r="I24" s="233">
        <f t="shared" si="4"/>
        <v>55039.9</v>
      </c>
      <c r="J24" s="233">
        <f t="shared" si="4"/>
        <v>35447.833333333328</v>
      </c>
      <c r="K24" s="238"/>
    </row>
    <row r="25" spans="1:11" ht="30.75" customHeight="1">
      <c r="A25" s="108" t="s">
        <v>206</v>
      </c>
      <c r="B25" s="107">
        <v>3110</v>
      </c>
      <c r="C25" s="234">
        <v>42764.600000000006</v>
      </c>
      <c r="D25" s="234">
        <v>96668.599999999991</v>
      </c>
      <c r="E25" s="234">
        <v>96668.599999999991</v>
      </c>
      <c r="F25" s="234">
        <v>112638</v>
      </c>
      <c r="G25" s="234">
        <v>18189.7</v>
      </c>
      <c r="H25" s="234">
        <v>38038.300000000003</v>
      </c>
      <c r="I25" s="234">
        <v>37969.699999999997</v>
      </c>
      <c r="J25" s="234">
        <v>18440.3</v>
      </c>
      <c r="K25" s="238"/>
    </row>
    <row r="26" spans="1:11" ht="27.75" customHeight="1">
      <c r="A26" s="108" t="s">
        <v>207</v>
      </c>
      <c r="B26" s="107">
        <v>3120</v>
      </c>
      <c r="C26" s="234">
        <v>25756.199999999997</v>
      </c>
      <c r="D26" s="234">
        <v>37002</v>
      </c>
      <c r="E26" s="234">
        <v>37002</v>
      </c>
      <c r="F26" s="234">
        <v>40742.5</v>
      </c>
      <c r="G26" s="234">
        <v>9380</v>
      </c>
      <c r="H26" s="234">
        <v>9476.7000000000007</v>
      </c>
      <c r="I26" s="234">
        <v>10724.4</v>
      </c>
      <c r="J26" s="234">
        <v>11161.4</v>
      </c>
      <c r="K26" s="238"/>
    </row>
    <row r="27" spans="1:11" ht="32.25" customHeight="1">
      <c r="A27" s="108" t="s">
        <v>5</v>
      </c>
      <c r="B27" s="107">
        <v>3130</v>
      </c>
      <c r="C27" s="234">
        <v>6340.6</v>
      </c>
      <c r="D27" s="234">
        <v>10112.5</v>
      </c>
      <c r="E27" s="234">
        <v>10112.5</v>
      </c>
      <c r="F27" s="234">
        <v>11134.6</v>
      </c>
      <c r="G27" s="234">
        <v>2563.5</v>
      </c>
      <c r="H27" s="234">
        <v>2589.9</v>
      </c>
      <c r="I27" s="234">
        <v>2930.8</v>
      </c>
      <c r="J27" s="234">
        <v>3050.4</v>
      </c>
      <c r="K27" s="238"/>
    </row>
    <row r="28" spans="1:11" ht="20.100000000000001" customHeight="1">
      <c r="A28" s="108" t="s">
        <v>50</v>
      </c>
      <c r="B28" s="107">
        <v>3140</v>
      </c>
      <c r="C28" s="234">
        <f>C29+C30+C31</f>
        <v>0</v>
      </c>
      <c r="D28" s="234">
        <f t="shared" ref="D28:J28" si="5">D29+D30+D31</f>
        <v>0</v>
      </c>
      <c r="E28" s="234">
        <f t="shared" si="5"/>
        <v>0</v>
      </c>
      <c r="F28" s="234">
        <f t="shared" si="5"/>
        <v>0</v>
      </c>
      <c r="G28" s="234">
        <f t="shared" si="5"/>
        <v>0</v>
      </c>
      <c r="H28" s="234">
        <f t="shared" si="5"/>
        <v>0</v>
      </c>
      <c r="I28" s="234">
        <f t="shared" si="5"/>
        <v>0</v>
      </c>
      <c r="J28" s="234">
        <f t="shared" si="5"/>
        <v>0</v>
      </c>
      <c r="K28" s="238"/>
    </row>
    <row r="29" spans="1:11" ht="20.100000000000001" customHeight="1">
      <c r="A29" s="108" t="s">
        <v>49</v>
      </c>
      <c r="B29" s="107">
        <v>3141</v>
      </c>
      <c r="C29" s="234"/>
      <c r="D29" s="234"/>
      <c r="E29" s="234"/>
      <c r="F29" s="234"/>
      <c r="G29" s="234"/>
      <c r="H29" s="234"/>
      <c r="I29" s="234"/>
      <c r="J29" s="234"/>
      <c r="K29" s="238"/>
    </row>
    <row r="30" spans="1:11" ht="20.100000000000001" customHeight="1">
      <c r="A30" s="108" t="s">
        <v>203</v>
      </c>
      <c r="B30" s="107">
        <v>3142</v>
      </c>
      <c r="C30" s="234"/>
      <c r="D30" s="234"/>
      <c r="E30" s="234"/>
      <c r="F30" s="234"/>
      <c r="G30" s="234"/>
      <c r="H30" s="234"/>
      <c r="I30" s="234"/>
      <c r="J30" s="234"/>
      <c r="K30" s="238"/>
    </row>
    <row r="31" spans="1:11" ht="20.100000000000001" customHeight="1">
      <c r="A31" s="108" t="s">
        <v>62</v>
      </c>
      <c r="B31" s="107">
        <v>3143</v>
      </c>
      <c r="C31" s="234"/>
      <c r="D31" s="234"/>
      <c r="E31" s="234"/>
      <c r="F31" s="234"/>
      <c r="G31" s="234"/>
      <c r="H31" s="234"/>
      <c r="I31" s="234"/>
      <c r="J31" s="234"/>
      <c r="K31" s="238"/>
    </row>
    <row r="32" spans="1:11" ht="39" customHeight="1">
      <c r="A32" s="108" t="s">
        <v>208</v>
      </c>
      <c r="B32" s="107">
        <v>3150</v>
      </c>
      <c r="C32" s="234">
        <f t="shared" ref="C32:J32" si="6">C33+C34+C35+C36+C40</f>
        <v>7002.1</v>
      </c>
      <c r="D32" s="234">
        <f t="shared" si="6"/>
        <v>10795.099999999999</v>
      </c>
      <c r="E32" s="234">
        <f t="shared" si="6"/>
        <v>10795.099999999999</v>
      </c>
      <c r="F32" s="234">
        <f t="shared" si="6"/>
        <v>11733.300000000001</v>
      </c>
      <c r="G32" s="234">
        <f t="shared" si="6"/>
        <v>2421.0000000000005</v>
      </c>
      <c r="H32" s="234">
        <f t="shared" si="6"/>
        <v>3101.6</v>
      </c>
      <c r="I32" s="234">
        <f t="shared" si="6"/>
        <v>3415</v>
      </c>
      <c r="J32" s="234">
        <f t="shared" si="6"/>
        <v>2795.7333333333331</v>
      </c>
      <c r="K32" s="238"/>
    </row>
    <row r="33" spans="1:11" ht="20.100000000000001" customHeight="1">
      <c r="A33" s="108" t="s">
        <v>180</v>
      </c>
      <c r="B33" s="107">
        <v>3151</v>
      </c>
      <c r="C33" s="234"/>
      <c r="D33" s="234"/>
      <c r="E33" s="234"/>
      <c r="F33" s="234"/>
      <c r="G33" s="234"/>
      <c r="H33" s="234"/>
      <c r="I33" s="234"/>
      <c r="J33" s="234"/>
      <c r="K33" s="238"/>
    </row>
    <row r="34" spans="1:11" ht="26.25" customHeight="1">
      <c r="A34" s="108" t="s">
        <v>209</v>
      </c>
      <c r="B34" s="107">
        <v>3152</v>
      </c>
      <c r="C34" s="234">
        <v>703.9</v>
      </c>
      <c r="D34" s="234">
        <v>1773</v>
      </c>
      <c r="E34" s="234">
        <v>1773</v>
      </c>
      <c r="F34" s="234">
        <v>1805.1</v>
      </c>
      <c r="G34" s="234">
        <v>133.30000000000001</v>
      </c>
      <c r="H34" s="234">
        <v>791.6</v>
      </c>
      <c r="I34" s="234">
        <v>802.7</v>
      </c>
      <c r="J34" s="234">
        <v>77.533333333333303</v>
      </c>
      <c r="K34" s="238"/>
    </row>
    <row r="35" spans="1:11" ht="31.5" customHeight="1">
      <c r="A35" s="108" t="s">
        <v>46</v>
      </c>
      <c r="B35" s="107">
        <v>3155</v>
      </c>
      <c r="C35" s="234">
        <v>5759.1</v>
      </c>
      <c r="D35" s="234">
        <v>8273.7999999999993</v>
      </c>
      <c r="E35" s="234">
        <v>8273.7999999999993</v>
      </c>
      <c r="F35" s="234">
        <v>9110.1</v>
      </c>
      <c r="G35" s="234">
        <v>2097.4</v>
      </c>
      <c r="H35" s="234">
        <v>2119</v>
      </c>
      <c r="I35" s="234">
        <v>2398</v>
      </c>
      <c r="J35" s="234">
        <v>2495.6999999999998</v>
      </c>
      <c r="K35" s="238"/>
    </row>
    <row r="36" spans="1:11" ht="32.25" customHeight="1">
      <c r="A36" s="108" t="s">
        <v>421</v>
      </c>
      <c r="B36" s="107">
        <v>3156</v>
      </c>
      <c r="C36" s="234">
        <f>C37+C38+C39</f>
        <v>539.1</v>
      </c>
      <c r="D36" s="234">
        <f t="shared" ref="D36:J36" si="7">D37+D38+D39</f>
        <v>748.3</v>
      </c>
      <c r="E36" s="234">
        <f t="shared" si="7"/>
        <v>748.3</v>
      </c>
      <c r="F36" s="234">
        <f t="shared" si="7"/>
        <v>818.1</v>
      </c>
      <c r="G36" s="234">
        <f t="shared" si="7"/>
        <v>190.3</v>
      </c>
      <c r="H36" s="234">
        <f t="shared" si="7"/>
        <v>191</v>
      </c>
      <c r="I36" s="234">
        <f t="shared" si="7"/>
        <v>214.3</v>
      </c>
      <c r="J36" s="234">
        <f t="shared" si="7"/>
        <v>222.5</v>
      </c>
      <c r="K36" s="238"/>
    </row>
    <row r="37" spans="1:11" ht="32.25" customHeight="1">
      <c r="A37" s="187" t="s">
        <v>410</v>
      </c>
      <c r="B37" s="162" t="s">
        <v>418</v>
      </c>
      <c r="C37" s="235">
        <v>479.9</v>
      </c>
      <c r="D37" s="235">
        <v>689.5</v>
      </c>
      <c r="E37" s="235">
        <v>689.5</v>
      </c>
      <c r="F37" s="235">
        <v>759.1</v>
      </c>
      <c r="G37" s="235">
        <v>174.8</v>
      </c>
      <c r="H37" s="235">
        <v>176.5</v>
      </c>
      <c r="I37" s="235">
        <v>199.8</v>
      </c>
      <c r="J37" s="235">
        <v>208</v>
      </c>
      <c r="K37" s="238"/>
    </row>
    <row r="38" spans="1:11" ht="27" customHeight="1">
      <c r="A38" s="161" t="s">
        <v>186</v>
      </c>
      <c r="B38" s="162" t="s">
        <v>419</v>
      </c>
      <c r="C38" s="235">
        <v>58.2</v>
      </c>
      <c r="D38" s="235">
        <v>58</v>
      </c>
      <c r="E38" s="235">
        <v>58</v>
      </c>
      <c r="F38" s="235">
        <v>58</v>
      </c>
      <c r="G38" s="235">
        <v>14.5</v>
      </c>
      <c r="H38" s="235">
        <v>14.5</v>
      </c>
      <c r="I38" s="235">
        <v>14.5</v>
      </c>
      <c r="J38" s="235">
        <v>14.5</v>
      </c>
    </row>
    <row r="39" spans="1:11" ht="29.25" customHeight="1">
      <c r="A39" s="227" t="s">
        <v>374</v>
      </c>
      <c r="B39" s="162" t="s">
        <v>420</v>
      </c>
      <c r="C39" s="235">
        <v>1</v>
      </c>
      <c r="D39" s="235">
        <v>0.8</v>
      </c>
      <c r="E39" s="235">
        <v>0.8</v>
      </c>
      <c r="F39" s="235">
        <v>1</v>
      </c>
      <c r="G39" s="235">
        <v>1</v>
      </c>
      <c r="H39" s="235">
        <v>0</v>
      </c>
      <c r="I39" s="235">
        <v>0</v>
      </c>
      <c r="J39" s="235">
        <v>0</v>
      </c>
    </row>
    <row r="40" spans="1:11" ht="20.100000000000001" customHeight="1">
      <c r="A40" s="108" t="s">
        <v>48</v>
      </c>
      <c r="B40" s="107">
        <v>3157</v>
      </c>
      <c r="C40" s="234"/>
      <c r="D40" s="234"/>
      <c r="E40" s="234"/>
      <c r="F40" s="234"/>
      <c r="G40" s="234"/>
      <c r="H40" s="234"/>
      <c r="I40" s="234"/>
      <c r="J40" s="234"/>
    </row>
    <row r="41" spans="1:11" ht="21" customHeight="1">
      <c r="A41" s="108" t="s">
        <v>210</v>
      </c>
      <c r="B41" s="107">
        <v>3160</v>
      </c>
      <c r="C41" s="234"/>
      <c r="D41" s="234"/>
      <c r="E41" s="234"/>
      <c r="F41" s="234"/>
      <c r="G41" s="234"/>
      <c r="H41" s="234"/>
      <c r="I41" s="234"/>
      <c r="J41" s="234"/>
    </row>
    <row r="42" spans="1:11" ht="20.100000000000001" customHeight="1">
      <c r="A42" s="108" t="s">
        <v>211</v>
      </c>
      <c r="B42" s="116">
        <v>3170</v>
      </c>
      <c r="C42" s="236"/>
      <c r="D42" s="236"/>
      <c r="E42" s="236"/>
      <c r="F42" s="236"/>
      <c r="G42" s="236"/>
      <c r="H42" s="236"/>
      <c r="I42" s="236"/>
      <c r="J42" s="236"/>
    </row>
    <row r="43" spans="1:11" ht="42" customHeight="1">
      <c r="A43" s="105" t="s">
        <v>212</v>
      </c>
      <c r="B43" s="106">
        <v>3195</v>
      </c>
      <c r="C43" s="237">
        <f t="shared" ref="C43:J43" si="8">C10-C24</f>
        <v>365.89999999997963</v>
      </c>
      <c r="D43" s="237">
        <f t="shared" si="8"/>
        <v>7080.2000000000116</v>
      </c>
      <c r="E43" s="237">
        <f t="shared" si="8"/>
        <v>7080.2000000000116</v>
      </c>
      <c r="F43" s="237">
        <f>F10-F24</f>
        <v>0</v>
      </c>
      <c r="G43" s="237">
        <f t="shared" si="8"/>
        <v>0</v>
      </c>
      <c r="H43" s="237">
        <f t="shared" si="8"/>
        <v>0</v>
      </c>
      <c r="I43" s="237">
        <f t="shared" si="8"/>
        <v>0</v>
      </c>
      <c r="J43" s="237">
        <f t="shared" si="8"/>
        <v>-3.3333333332848269E-2</v>
      </c>
    </row>
    <row r="44" spans="1:11" ht="32.25" customHeight="1">
      <c r="A44" s="375" t="s">
        <v>213</v>
      </c>
      <c r="B44" s="376"/>
      <c r="C44" s="376"/>
      <c r="D44" s="376"/>
      <c r="E44" s="376"/>
      <c r="F44" s="376"/>
      <c r="G44" s="376"/>
      <c r="H44" s="376"/>
      <c r="I44" s="376"/>
      <c r="J44" s="377"/>
    </row>
    <row r="45" spans="1:11" ht="42.75" customHeight="1">
      <c r="A45" s="105" t="s">
        <v>214</v>
      </c>
      <c r="B45" s="106">
        <v>3200</v>
      </c>
      <c r="C45" s="233">
        <f>C46+C48+C49+C50+C51+C52</f>
        <v>16188.299999999997</v>
      </c>
      <c r="D45" s="233">
        <f t="shared" ref="D45:J45" si="9">D46+D48+D49+D50+D51+D52</f>
        <v>44816.999999999993</v>
      </c>
      <c r="E45" s="233">
        <f t="shared" si="9"/>
        <v>44816.999999999993</v>
      </c>
      <c r="F45" s="233">
        <f t="shared" si="9"/>
        <v>75868.5</v>
      </c>
      <c r="G45" s="233">
        <f t="shared" si="9"/>
        <v>99.2</v>
      </c>
      <c r="H45" s="233">
        <f t="shared" si="9"/>
        <v>14032.1</v>
      </c>
      <c r="I45" s="233">
        <f t="shared" si="9"/>
        <v>19424.900000000001</v>
      </c>
      <c r="J45" s="233">
        <f t="shared" si="9"/>
        <v>42312.3</v>
      </c>
    </row>
    <row r="46" spans="1:11" ht="42" customHeight="1">
      <c r="A46" s="108" t="s">
        <v>215</v>
      </c>
      <c r="B46" s="107">
        <v>3210</v>
      </c>
      <c r="C46" s="234"/>
      <c r="D46" s="234"/>
      <c r="E46" s="234"/>
      <c r="F46" s="234"/>
      <c r="G46" s="234"/>
      <c r="H46" s="234"/>
      <c r="I46" s="234"/>
      <c r="J46" s="234"/>
    </row>
    <row r="47" spans="1:11" ht="36.75" customHeight="1">
      <c r="A47" s="108" t="s">
        <v>216</v>
      </c>
      <c r="B47" s="107">
        <v>3215</v>
      </c>
      <c r="C47" s="234"/>
      <c r="D47" s="234"/>
      <c r="E47" s="234"/>
      <c r="F47" s="234"/>
      <c r="G47" s="234"/>
      <c r="H47" s="234"/>
      <c r="I47" s="234"/>
      <c r="J47" s="234"/>
    </row>
    <row r="48" spans="1:11" ht="34.5" customHeight="1">
      <c r="A48" s="108" t="s">
        <v>217</v>
      </c>
      <c r="B48" s="107">
        <v>3220</v>
      </c>
      <c r="C48" s="234"/>
      <c r="D48" s="234"/>
      <c r="E48" s="234"/>
      <c r="F48" s="234"/>
      <c r="G48" s="234"/>
      <c r="H48" s="234"/>
      <c r="I48" s="234"/>
      <c r="J48" s="234"/>
    </row>
    <row r="49" spans="1:10" ht="27" customHeight="1">
      <c r="A49" s="108" t="s">
        <v>218</v>
      </c>
      <c r="B49" s="107">
        <v>3225</v>
      </c>
      <c r="C49" s="234"/>
      <c r="D49" s="234"/>
      <c r="E49" s="234"/>
      <c r="F49" s="234"/>
      <c r="G49" s="234"/>
      <c r="H49" s="234"/>
      <c r="I49" s="234"/>
      <c r="J49" s="234"/>
    </row>
    <row r="50" spans="1:10" ht="20.100000000000001" customHeight="1">
      <c r="A50" s="108" t="s">
        <v>219</v>
      </c>
      <c r="B50" s="107">
        <v>3230</v>
      </c>
      <c r="C50" s="234"/>
      <c r="D50" s="234"/>
      <c r="E50" s="234"/>
      <c r="F50" s="234"/>
      <c r="G50" s="234"/>
      <c r="H50" s="234"/>
      <c r="I50" s="234"/>
      <c r="J50" s="234"/>
    </row>
    <row r="51" spans="1:10" s="17" customFormat="1" ht="20.100000000000001" customHeight="1">
      <c r="A51" s="108" t="s">
        <v>73</v>
      </c>
      <c r="B51" s="107">
        <v>3235</v>
      </c>
      <c r="C51" s="234"/>
      <c r="D51" s="234"/>
      <c r="E51" s="234"/>
      <c r="F51" s="234"/>
      <c r="G51" s="234"/>
      <c r="H51" s="234"/>
      <c r="I51" s="234"/>
      <c r="J51" s="234"/>
    </row>
    <row r="52" spans="1:10" s="67" customFormat="1" ht="29.25" customHeight="1">
      <c r="A52" s="108" t="s">
        <v>411</v>
      </c>
      <c r="B52" s="107">
        <v>3240</v>
      </c>
      <c r="C52" s="234">
        <f>C53+C54+C55+C56</f>
        <v>16188.299999999997</v>
      </c>
      <c r="D52" s="234">
        <f t="shared" ref="D52:J52" si="10">D53+D54+D55+D56</f>
        <v>44816.999999999993</v>
      </c>
      <c r="E52" s="234">
        <f t="shared" si="10"/>
        <v>44816.999999999993</v>
      </c>
      <c r="F52" s="234">
        <f t="shared" si="10"/>
        <v>75868.5</v>
      </c>
      <c r="G52" s="234">
        <f t="shared" si="10"/>
        <v>99.2</v>
      </c>
      <c r="H52" s="234">
        <f t="shared" si="10"/>
        <v>14032.1</v>
      </c>
      <c r="I52" s="234">
        <f t="shared" si="10"/>
        <v>19424.900000000001</v>
      </c>
      <c r="J52" s="234">
        <f t="shared" si="10"/>
        <v>42312.3</v>
      </c>
    </row>
    <row r="53" spans="1:10" s="67" customFormat="1" ht="20.100000000000001" customHeight="1">
      <c r="A53" s="169" t="s">
        <v>1</v>
      </c>
      <c r="B53" s="162" t="s">
        <v>439</v>
      </c>
      <c r="C53" s="235">
        <v>0</v>
      </c>
      <c r="D53" s="235">
        <v>0</v>
      </c>
      <c r="E53" s="235">
        <v>0</v>
      </c>
      <c r="F53" s="235">
        <v>0</v>
      </c>
      <c r="G53" s="235">
        <v>0</v>
      </c>
      <c r="H53" s="235">
        <v>0</v>
      </c>
      <c r="I53" s="235">
        <v>0</v>
      </c>
      <c r="J53" s="235">
        <v>0</v>
      </c>
    </row>
    <row r="54" spans="1:10" s="67" customFormat="1" ht="36.75" customHeight="1">
      <c r="A54" s="169" t="s">
        <v>2</v>
      </c>
      <c r="B54" s="162" t="s">
        <v>440</v>
      </c>
      <c r="C54" s="235">
        <v>15471.899999999998</v>
      </c>
      <c r="D54" s="235">
        <v>38219.899999999994</v>
      </c>
      <c r="E54" s="235">
        <v>38219.899999999994</v>
      </c>
      <c r="F54" s="235">
        <v>55298</v>
      </c>
      <c r="G54" s="235">
        <v>99.2</v>
      </c>
      <c r="H54" s="235">
        <v>11582.1</v>
      </c>
      <c r="I54" s="235">
        <v>16454.400000000001</v>
      </c>
      <c r="J54" s="235">
        <v>27162.3</v>
      </c>
    </row>
    <row r="55" spans="1:10" s="67" customFormat="1" ht="33.75" customHeight="1">
      <c r="A55" s="169" t="s">
        <v>37</v>
      </c>
      <c r="B55" s="162" t="s">
        <v>441</v>
      </c>
      <c r="C55" s="235">
        <v>27.8</v>
      </c>
      <c r="D55" s="235">
        <v>1487</v>
      </c>
      <c r="E55" s="235">
        <v>1487</v>
      </c>
      <c r="F55" s="235">
        <v>4370.5</v>
      </c>
      <c r="G55" s="235">
        <v>0</v>
      </c>
      <c r="H55" s="235">
        <v>1500</v>
      </c>
      <c r="I55" s="235">
        <v>2070.5</v>
      </c>
      <c r="J55" s="235">
        <v>800</v>
      </c>
    </row>
    <row r="56" spans="1:10" s="67" customFormat="1" ht="27.75" customHeight="1">
      <c r="A56" s="169" t="s">
        <v>249</v>
      </c>
      <c r="B56" s="162" t="s">
        <v>448</v>
      </c>
      <c r="C56" s="235">
        <v>688.6</v>
      </c>
      <c r="D56" s="235">
        <v>5110.1000000000004</v>
      </c>
      <c r="E56" s="235">
        <v>5110.1000000000004</v>
      </c>
      <c r="F56" s="235">
        <v>16200</v>
      </c>
      <c r="G56" s="235">
        <v>0</v>
      </c>
      <c r="H56" s="235">
        <v>950</v>
      </c>
      <c r="I56" s="235">
        <v>900</v>
      </c>
      <c r="J56" s="235">
        <v>14350</v>
      </c>
    </row>
    <row r="57" spans="1:10" s="17" customFormat="1" ht="41.25" customHeight="1">
      <c r="A57" s="105" t="s">
        <v>220</v>
      </c>
      <c r="B57" s="106">
        <v>3255</v>
      </c>
      <c r="C57" s="228">
        <f>C58+C60+C65+C66</f>
        <v>16188.299999999997</v>
      </c>
      <c r="D57" s="228">
        <f t="shared" ref="D57:J57" si="11">D58+D60+D65+D66</f>
        <v>44816.999999999993</v>
      </c>
      <c r="E57" s="228">
        <f t="shared" si="11"/>
        <v>44816.999999999993</v>
      </c>
      <c r="F57" s="228">
        <f t="shared" si="11"/>
        <v>75868.5</v>
      </c>
      <c r="G57" s="228">
        <f t="shared" si="11"/>
        <v>99.2</v>
      </c>
      <c r="H57" s="228">
        <f t="shared" si="11"/>
        <v>14032.1</v>
      </c>
      <c r="I57" s="228">
        <f t="shared" si="11"/>
        <v>19424.900000000001</v>
      </c>
      <c r="J57" s="228">
        <f t="shared" si="11"/>
        <v>42312.3</v>
      </c>
    </row>
    <row r="58" spans="1:10" s="67" customFormat="1" ht="20.100000000000001" customHeight="1">
      <c r="A58" s="108" t="s">
        <v>221</v>
      </c>
      <c r="B58" s="107">
        <v>3260</v>
      </c>
      <c r="C58" s="229"/>
      <c r="D58" s="229"/>
      <c r="E58" s="229"/>
      <c r="F58" s="229"/>
      <c r="G58" s="229"/>
      <c r="H58" s="229"/>
      <c r="I58" s="229"/>
      <c r="J58" s="229"/>
    </row>
    <row r="59" spans="1:10" s="17" customFormat="1" ht="34.5" customHeight="1">
      <c r="A59" s="108" t="s">
        <v>222</v>
      </c>
      <c r="B59" s="107">
        <v>3265</v>
      </c>
      <c r="C59" s="229"/>
      <c r="D59" s="229"/>
      <c r="E59" s="229"/>
      <c r="F59" s="229"/>
      <c r="G59" s="229"/>
      <c r="H59" s="229"/>
      <c r="I59" s="229"/>
      <c r="J59" s="229"/>
    </row>
    <row r="60" spans="1:10" s="17" customFormat="1" ht="20.100000000000001" customHeight="1">
      <c r="A60" s="108" t="s">
        <v>223</v>
      </c>
      <c r="B60" s="107">
        <v>3270</v>
      </c>
      <c r="C60" s="229">
        <f>C61+C62+C63+C64</f>
        <v>0</v>
      </c>
      <c r="D60" s="229">
        <f t="shared" ref="D60:J60" si="12">D61+D62+D63+D64</f>
        <v>0</v>
      </c>
      <c r="E60" s="229">
        <f t="shared" si="12"/>
        <v>0</v>
      </c>
      <c r="F60" s="229">
        <f t="shared" si="12"/>
        <v>0</v>
      </c>
      <c r="G60" s="229">
        <f t="shared" si="12"/>
        <v>0</v>
      </c>
      <c r="H60" s="229">
        <f t="shared" si="12"/>
        <v>0</v>
      </c>
      <c r="I60" s="229">
        <f t="shared" si="12"/>
        <v>0</v>
      </c>
      <c r="J60" s="229">
        <f t="shared" si="12"/>
        <v>0</v>
      </c>
    </row>
    <row r="61" spans="1:10" s="17" customFormat="1" ht="34.5" customHeight="1">
      <c r="A61" s="108" t="s">
        <v>224</v>
      </c>
      <c r="B61" s="107">
        <v>3271</v>
      </c>
      <c r="C61" s="229"/>
      <c r="D61" s="229"/>
      <c r="E61" s="229"/>
      <c r="F61" s="229"/>
      <c r="G61" s="229"/>
      <c r="H61" s="229"/>
      <c r="I61" s="229"/>
      <c r="J61" s="229"/>
    </row>
    <row r="62" spans="1:10" s="3" customFormat="1" ht="20.100000000000001" customHeight="1">
      <c r="A62" s="108" t="s">
        <v>225</v>
      </c>
      <c r="B62" s="107">
        <v>3272</v>
      </c>
      <c r="C62" s="229"/>
      <c r="D62" s="229"/>
      <c r="E62" s="229"/>
      <c r="F62" s="229"/>
      <c r="G62" s="229"/>
      <c r="H62" s="229"/>
      <c r="I62" s="229"/>
      <c r="J62" s="229"/>
    </row>
    <row r="63" spans="1:10" ht="20.100000000000001" customHeight="1">
      <c r="A63" s="108" t="s">
        <v>226</v>
      </c>
      <c r="B63" s="107">
        <v>3273</v>
      </c>
      <c r="C63" s="229"/>
      <c r="D63" s="229"/>
      <c r="E63" s="229"/>
      <c r="F63" s="229"/>
      <c r="G63" s="229"/>
      <c r="H63" s="229"/>
      <c r="I63" s="229"/>
      <c r="J63" s="229"/>
    </row>
    <row r="64" spans="1:10" ht="20.25">
      <c r="A64" s="108" t="s">
        <v>227</v>
      </c>
      <c r="B64" s="107">
        <v>3274</v>
      </c>
      <c r="C64" s="229"/>
      <c r="D64" s="229"/>
      <c r="E64" s="229"/>
      <c r="F64" s="229"/>
      <c r="G64" s="229"/>
      <c r="H64" s="229"/>
      <c r="I64" s="229"/>
      <c r="J64" s="229"/>
    </row>
    <row r="65" spans="1:10" ht="20.25">
      <c r="A65" s="108" t="s">
        <v>228</v>
      </c>
      <c r="B65" s="107">
        <v>3280</v>
      </c>
      <c r="C65" s="229"/>
      <c r="D65" s="229"/>
      <c r="E65" s="229"/>
      <c r="F65" s="229"/>
      <c r="G65" s="229"/>
      <c r="H65" s="229"/>
      <c r="I65" s="229"/>
      <c r="J65" s="229"/>
    </row>
    <row r="66" spans="1:10" ht="26.25" customHeight="1">
      <c r="A66" s="108" t="s">
        <v>229</v>
      </c>
      <c r="B66" s="107">
        <v>3290</v>
      </c>
      <c r="C66" s="229">
        <f>C67+C68+C69+C70</f>
        <v>16188.299999999997</v>
      </c>
      <c r="D66" s="229">
        <f t="shared" ref="D66:J66" si="13">D67+D68+D69+D70</f>
        <v>44816.999999999993</v>
      </c>
      <c r="E66" s="229">
        <f t="shared" si="13"/>
        <v>44816.999999999993</v>
      </c>
      <c r="F66" s="229">
        <f t="shared" si="13"/>
        <v>75868.5</v>
      </c>
      <c r="G66" s="229">
        <f t="shared" si="13"/>
        <v>99.2</v>
      </c>
      <c r="H66" s="229">
        <f t="shared" si="13"/>
        <v>14032.1</v>
      </c>
      <c r="I66" s="229">
        <f t="shared" si="13"/>
        <v>19424.900000000001</v>
      </c>
      <c r="J66" s="229">
        <f t="shared" si="13"/>
        <v>42312.3</v>
      </c>
    </row>
    <row r="67" spans="1:10" ht="26.25" customHeight="1">
      <c r="A67" s="169" t="s">
        <v>1</v>
      </c>
      <c r="B67" s="198" t="s">
        <v>450</v>
      </c>
      <c r="C67" s="230">
        <v>0</v>
      </c>
      <c r="D67" s="230">
        <v>0</v>
      </c>
      <c r="E67" s="230">
        <v>0</v>
      </c>
      <c r="F67" s="230">
        <v>0</v>
      </c>
      <c r="G67" s="230">
        <v>0</v>
      </c>
      <c r="H67" s="230">
        <v>0</v>
      </c>
      <c r="I67" s="230">
        <v>0</v>
      </c>
      <c r="J67" s="230">
        <v>0</v>
      </c>
    </row>
    <row r="68" spans="1:10" ht="26.25" customHeight="1">
      <c r="A68" s="169" t="s">
        <v>2</v>
      </c>
      <c r="B68" s="198" t="s">
        <v>451</v>
      </c>
      <c r="C68" s="230">
        <v>15471.899999999998</v>
      </c>
      <c r="D68" s="230">
        <v>38219.899999999994</v>
      </c>
      <c r="E68" s="230">
        <v>38219.899999999994</v>
      </c>
      <c r="F68" s="230">
        <v>55298</v>
      </c>
      <c r="G68" s="230">
        <v>99.2</v>
      </c>
      <c r="H68" s="230">
        <v>11582.1</v>
      </c>
      <c r="I68" s="230">
        <v>16454.400000000001</v>
      </c>
      <c r="J68" s="230">
        <v>27162.3</v>
      </c>
    </row>
    <row r="69" spans="1:10" ht="26.25" customHeight="1">
      <c r="A69" s="169" t="s">
        <v>37</v>
      </c>
      <c r="B69" s="198" t="s">
        <v>452</v>
      </c>
      <c r="C69" s="230">
        <v>27.8</v>
      </c>
      <c r="D69" s="230">
        <v>1487</v>
      </c>
      <c r="E69" s="230">
        <v>1487</v>
      </c>
      <c r="F69" s="230">
        <v>4370.5</v>
      </c>
      <c r="G69" s="230">
        <v>0</v>
      </c>
      <c r="H69" s="230">
        <v>1500</v>
      </c>
      <c r="I69" s="230">
        <v>2070.5</v>
      </c>
      <c r="J69" s="230">
        <v>800</v>
      </c>
    </row>
    <row r="70" spans="1:10" ht="26.25" customHeight="1">
      <c r="A70" s="169" t="s">
        <v>249</v>
      </c>
      <c r="B70" s="198" t="s">
        <v>453</v>
      </c>
      <c r="C70" s="230">
        <v>688.6</v>
      </c>
      <c r="D70" s="230">
        <v>5110.1000000000004</v>
      </c>
      <c r="E70" s="230">
        <v>5110.1000000000004</v>
      </c>
      <c r="F70" s="230">
        <v>16200</v>
      </c>
      <c r="G70" s="230">
        <v>0</v>
      </c>
      <c r="H70" s="230">
        <v>950</v>
      </c>
      <c r="I70" s="230">
        <v>900</v>
      </c>
      <c r="J70" s="230">
        <v>14350</v>
      </c>
    </row>
    <row r="71" spans="1:10" ht="34.5" customHeight="1">
      <c r="A71" s="105" t="s">
        <v>230</v>
      </c>
      <c r="B71" s="153">
        <v>3295</v>
      </c>
      <c r="C71" s="243">
        <f>C45-C57</f>
        <v>0</v>
      </c>
      <c r="D71" s="243">
        <f t="shared" ref="D71:J71" si="14">D45-D57</f>
        <v>0</v>
      </c>
      <c r="E71" s="243">
        <f t="shared" si="14"/>
        <v>0</v>
      </c>
      <c r="F71" s="243">
        <f t="shared" si="14"/>
        <v>0</v>
      </c>
      <c r="G71" s="243">
        <f t="shared" si="14"/>
        <v>0</v>
      </c>
      <c r="H71" s="243">
        <f t="shared" si="14"/>
        <v>0</v>
      </c>
      <c r="I71" s="243">
        <f t="shared" si="14"/>
        <v>0</v>
      </c>
      <c r="J71" s="243">
        <f t="shared" si="14"/>
        <v>0</v>
      </c>
    </row>
    <row r="72" spans="1:10" ht="36" customHeight="1">
      <c r="A72" s="375" t="s">
        <v>231</v>
      </c>
      <c r="B72" s="376"/>
      <c r="C72" s="376"/>
      <c r="D72" s="376"/>
      <c r="E72" s="376"/>
      <c r="F72" s="376"/>
      <c r="G72" s="376"/>
      <c r="H72" s="376"/>
      <c r="I72" s="376"/>
      <c r="J72" s="377"/>
    </row>
    <row r="73" spans="1:10" ht="37.5">
      <c r="A73" s="105" t="s">
        <v>232</v>
      </c>
      <c r="B73" s="106">
        <v>3300</v>
      </c>
      <c r="C73" s="103">
        <f>C74+C75+C79</f>
        <v>0</v>
      </c>
      <c r="D73" s="103">
        <f t="shared" ref="D73:J73" si="15">D74+D75+D79</f>
        <v>0</v>
      </c>
      <c r="E73" s="103">
        <f t="shared" si="15"/>
        <v>0</v>
      </c>
      <c r="F73" s="103">
        <f t="shared" si="15"/>
        <v>0</v>
      </c>
      <c r="G73" s="103">
        <f t="shared" si="15"/>
        <v>0</v>
      </c>
      <c r="H73" s="103">
        <f t="shared" si="15"/>
        <v>0</v>
      </c>
      <c r="I73" s="103">
        <f t="shared" si="15"/>
        <v>0</v>
      </c>
      <c r="J73" s="103">
        <f t="shared" si="15"/>
        <v>0</v>
      </c>
    </row>
    <row r="74" spans="1:10">
      <c r="A74" s="108" t="s">
        <v>233</v>
      </c>
      <c r="B74" s="107">
        <v>3305</v>
      </c>
      <c r="C74" s="104"/>
      <c r="D74" s="104"/>
      <c r="E74" s="104"/>
      <c r="F74" s="104"/>
      <c r="G74" s="104"/>
      <c r="H74" s="104"/>
      <c r="I74" s="104"/>
      <c r="J74" s="104"/>
    </row>
    <row r="75" spans="1:10" ht="37.5" customHeight="1">
      <c r="A75" s="239" t="s">
        <v>234</v>
      </c>
      <c r="B75" s="107">
        <v>3310</v>
      </c>
      <c r="C75" s="104">
        <f>C76+C77+C78</f>
        <v>0</v>
      </c>
      <c r="D75" s="104">
        <f t="shared" ref="D75:J75" si="16">D76+D77+D78</f>
        <v>0</v>
      </c>
      <c r="E75" s="104">
        <f t="shared" si="16"/>
        <v>0</v>
      </c>
      <c r="F75" s="104">
        <f t="shared" si="16"/>
        <v>0</v>
      </c>
      <c r="G75" s="104">
        <f t="shared" si="16"/>
        <v>0</v>
      </c>
      <c r="H75" s="104">
        <f t="shared" si="16"/>
        <v>0</v>
      </c>
      <c r="I75" s="104">
        <f t="shared" si="16"/>
        <v>0</v>
      </c>
      <c r="J75" s="104">
        <f t="shared" si="16"/>
        <v>0</v>
      </c>
    </row>
    <row r="76" spans="1:10">
      <c r="A76" s="108" t="s">
        <v>49</v>
      </c>
      <c r="B76" s="107">
        <v>3311</v>
      </c>
      <c r="C76" s="104"/>
      <c r="D76" s="104"/>
      <c r="E76" s="104"/>
      <c r="F76" s="104"/>
      <c r="G76" s="104"/>
      <c r="H76" s="104"/>
      <c r="I76" s="104"/>
      <c r="J76" s="104"/>
    </row>
    <row r="77" spans="1:10">
      <c r="A77" s="108" t="s">
        <v>203</v>
      </c>
      <c r="B77" s="107">
        <v>3312</v>
      </c>
      <c r="C77" s="104"/>
      <c r="D77" s="104"/>
      <c r="E77" s="104"/>
      <c r="F77" s="104"/>
      <c r="G77" s="104"/>
      <c r="H77" s="104"/>
      <c r="I77" s="104"/>
      <c r="J77" s="104"/>
    </row>
    <row r="78" spans="1:10">
      <c r="A78" s="108" t="s">
        <v>62</v>
      </c>
      <c r="B78" s="107">
        <v>3313</v>
      </c>
      <c r="C78" s="104"/>
      <c r="D78" s="104"/>
      <c r="E78" s="104"/>
      <c r="F78" s="104"/>
      <c r="G78" s="104"/>
      <c r="H78" s="104"/>
      <c r="I78" s="104"/>
      <c r="J78" s="104"/>
    </row>
    <row r="79" spans="1:10">
      <c r="A79" s="108" t="s">
        <v>204</v>
      </c>
      <c r="B79" s="107">
        <v>3320</v>
      </c>
      <c r="C79" s="104"/>
      <c r="D79" s="104"/>
      <c r="E79" s="104"/>
      <c r="F79" s="104"/>
      <c r="G79" s="104"/>
      <c r="H79" s="104"/>
      <c r="I79" s="104"/>
      <c r="J79" s="104"/>
    </row>
    <row r="80" spans="1:10" ht="37.5">
      <c r="A80" s="105" t="s">
        <v>235</v>
      </c>
      <c r="B80" s="106">
        <v>3330</v>
      </c>
      <c r="C80" s="103">
        <f>C81+C82+C86+C87+C88+C89</f>
        <v>0</v>
      </c>
      <c r="D80" s="103">
        <f t="shared" ref="D80:J80" si="17">D81+D82+D86+D87+D88+D89</f>
        <v>0</v>
      </c>
      <c r="E80" s="103">
        <f t="shared" si="17"/>
        <v>0</v>
      </c>
      <c r="F80" s="103">
        <f t="shared" si="17"/>
        <v>0</v>
      </c>
      <c r="G80" s="103">
        <f t="shared" si="17"/>
        <v>0</v>
      </c>
      <c r="H80" s="103">
        <f t="shared" si="17"/>
        <v>0</v>
      </c>
      <c r="I80" s="103">
        <f t="shared" si="17"/>
        <v>0</v>
      </c>
      <c r="J80" s="103">
        <f t="shared" si="17"/>
        <v>0</v>
      </c>
    </row>
    <row r="81" spans="1:10">
      <c r="A81" s="108" t="s">
        <v>236</v>
      </c>
      <c r="B81" s="107">
        <v>3335</v>
      </c>
      <c r="C81" s="90"/>
      <c r="D81" s="90"/>
      <c r="E81" s="90"/>
      <c r="F81" s="90"/>
      <c r="G81" s="90"/>
      <c r="H81" s="90"/>
      <c r="I81" s="90"/>
      <c r="J81" s="90"/>
    </row>
    <row r="82" spans="1:10" ht="20.25" customHeight="1">
      <c r="A82" s="108" t="s">
        <v>237</v>
      </c>
      <c r="B82" s="107">
        <v>3340</v>
      </c>
      <c r="C82" s="104">
        <f>C83+C84+C85</f>
        <v>0</v>
      </c>
      <c r="D82" s="104">
        <f t="shared" ref="D82:J82" si="18">D83+D84+D85</f>
        <v>0</v>
      </c>
      <c r="E82" s="104">
        <f t="shared" si="18"/>
        <v>0</v>
      </c>
      <c r="F82" s="104">
        <f t="shared" si="18"/>
        <v>0</v>
      </c>
      <c r="G82" s="104">
        <f t="shared" si="18"/>
        <v>0</v>
      </c>
      <c r="H82" s="104">
        <f t="shared" si="18"/>
        <v>0</v>
      </c>
      <c r="I82" s="104">
        <f t="shared" si="18"/>
        <v>0</v>
      </c>
      <c r="J82" s="104">
        <f t="shared" si="18"/>
        <v>0</v>
      </c>
    </row>
    <row r="83" spans="1:10">
      <c r="A83" s="108" t="s">
        <v>49</v>
      </c>
      <c r="B83" s="107">
        <v>3341</v>
      </c>
      <c r="C83" s="90"/>
      <c r="D83" s="90"/>
      <c r="E83" s="90"/>
      <c r="F83" s="90"/>
      <c r="G83" s="90"/>
      <c r="H83" s="90"/>
      <c r="I83" s="90"/>
      <c r="J83" s="90"/>
    </row>
    <row r="84" spans="1:10">
      <c r="A84" s="108" t="s">
        <v>203</v>
      </c>
      <c r="B84" s="107">
        <v>3342</v>
      </c>
      <c r="C84" s="90"/>
      <c r="D84" s="90"/>
      <c r="E84" s="90"/>
      <c r="F84" s="90"/>
      <c r="G84" s="90"/>
      <c r="H84" s="90"/>
      <c r="I84" s="90"/>
      <c r="J84" s="90"/>
    </row>
    <row r="85" spans="1:10">
      <c r="A85" s="108" t="s">
        <v>62</v>
      </c>
      <c r="B85" s="107">
        <v>3343</v>
      </c>
      <c r="C85" s="90"/>
      <c r="D85" s="90"/>
      <c r="E85" s="90"/>
      <c r="F85" s="90"/>
      <c r="G85" s="90"/>
      <c r="H85" s="90"/>
      <c r="I85" s="90"/>
      <c r="J85" s="90"/>
    </row>
    <row r="86" spans="1:10">
      <c r="A86" s="108" t="s">
        <v>238</v>
      </c>
      <c r="B86" s="107">
        <v>3350</v>
      </c>
      <c r="C86" s="90"/>
      <c r="D86" s="90"/>
      <c r="E86" s="90"/>
      <c r="F86" s="90"/>
      <c r="G86" s="90"/>
      <c r="H86" s="90"/>
      <c r="I86" s="90"/>
      <c r="J86" s="90"/>
    </row>
    <row r="87" spans="1:10">
      <c r="A87" s="108" t="s">
        <v>239</v>
      </c>
      <c r="B87" s="107">
        <v>3360</v>
      </c>
      <c r="C87" s="90"/>
      <c r="D87" s="90"/>
      <c r="E87" s="90"/>
      <c r="F87" s="90"/>
      <c r="G87" s="90"/>
      <c r="H87" s="90"/>
      <c r="I87" s="90"/>
      <c r="J87" s="90"/>
    </row>
    <row r="88" spans="1:10" ht="37.5">
      <c r="A88" s="108" t="s">
        <v>240</v>
      </c>
      <c r="B88" s="107">
        <v>3370</v>
      </c>
      <c r="C88" s="90"/>
      <c r="D88" s="90"/>
      <c r="E88" s="90"/>
      <c r="F88" s="90"/>
      <c r="G88" s="90"/>
      <c r="H88" s="90"/>
      <c r="I88" s="90"/>
      <c r="J88" s="90"/>
    </row>
    <row r="89" spans="1:10">
      <c r="A89" s="108" t="s">
        <v>229</v>
      </c>
      <c r="B89" s="107">
        <v>3380</v>
      </c>
      <c r="C89" s="90"/>
      <c r="D89" s="90"/>
      <c r="E89" s="90"/>
      <c r="F89" s="90"/>
      <c r="G89" s="90"/>
      <c r="H89" s="90"/>
      <c r="I89" s="90"/>
      <c r="J89" s="90"/>
    </row>
    <row r="90" spans="1:10" ht="37.5">
      <c r="A90" s="105" t="s">
        <v>241</v>
      </c>
      <c r="B90" s="106">
        <v>3395</v>
      </c>
      <c r="C90" s="103">
        <f>C73-C80</f>
        <v>0</v>
      </c>
      <c r="D90" s="103">
        <f t="shared" ref="D90:J90" si="19">D73-D80</f>
        <v>0</v>
      </c>
      <c r="E90" s="103">
        <f t="shared" si="19"/>
        <v>0</v>
      </c>
      <c r="F90" s="103">
        <f t="shared" si="19"/>
        <v>0</v>
      </c>
      <c r="G90" s="103">
        <f t="shared" si="19"/>
        <v>0</v>
      </c>
      <c r="H90" s="103">
        <f t="shared" si="19"/>
        <v>0</v>
      </c>
      <c r="I90" s="103">
        <f t="shared" si="19"/>
        <v>0</v>
      </c>
      <c r="J90" s="103">
        <f t="shared" si="19"/>
        <v>0</v>
      </c>
    </row>
    <row r="91" spans="1:10" ht="37.5">
      <c r="A91" s="105" t="s">
        <v>242</v>
      </c>
      <c r="B91" s="106">
        <v>3400</v>
      </c>
      <c r="C91" s="103">
        <f>C43+C71+C90</f>
        <v>365.89999999997963</v>
      </c>
      <c r="D91" s="103">
        <f t="shared" ref="D91:J91" si="20">D43+D71+D90</f>
        <v>7080.2000000000116</v>
      </c>
      <c r="E91" s="103">
        <f t="shared" si="20"/>
        <v>7080.2000000000116</v>
      </c>
      <c r="F91" s="103">
        <f>F43+F71+F90</f>
        <v>0</v>
      </c>
      <c r="G91" s="103">
        <f t="shared" si="20"/>
        <v>0</v>
      </c>
      <c r="H91" s="103">
        <f t="shared" si="20"/>
        <v>0</v>
      </c>
      <c r="I91" s="103">
        <f t="shared" si="20"/>
        <v>0</v>
      </c>
      <c r="J91" s="103">
        <f t="shared" si="20"/>
        <v>-3.3333333332848269E-2</v>
      </c>
    </row>
    <row r="92" spans="1:10">
      <c r="A92" s="108" t="s">
        <v>243</v>
      </c>
      <c r="B92" s="107">
        <v>3405</v>
      </c>
      <c r="C92" s="127"/>
      <c r="D92" s="127"/>
      <c r="E92" s="127"/>
      <c r="F92" s="127"/>
      <c r="G92" s="127"/>
      <c r="H92" s="127"/>
      <c r="I92" s="127"/>
      <c r="J92" s="127"/>
    </row>
    <row r="93" spans="1:10" ht="37.5">
      <c r="A93" s="108" t="s">
        <v>244</v>
      </c>
      <c r="B93" s="107">
        <v>3410</v>
      </c>
      <c r="C93" s="127"/>
      <c r="D93" s="127"/>
      <c r="E93" s="127"/>
      <c r="F93" s="127"/>
      <c r="G93" s="127"/>
      <c r="H93" s="127"/>
      <c r="I93" s="127"/>
      <c r="J93" s="127"/>
    </row>
    <row r="94" spans="1:10" ht="31.5" customHeight="1">
      <c r="A94" s="108" t="s">
        <v>245</v>
      </c>
      <c r="B94" s="107">
        <v>3415</v>
      </c>
      <c r="C94" s="126">
        <f>(C92+C91)-C93</f>
        <v>365.89999999997963</v>
      </c>
      <c r="D94" s="126">
        <f t="shared" ref="D94:J94" si="21">(D92+D91)-D93</f>
        <v>7080.2000000000116</v>
      </c>
      <c r="E94" s="126">
        <f t="shared" si="21"/>
        <v>7080.2000000000116</v>
      </c>
      <c r="F94" s="126">
        <f t="shared" si="21"/>
        <v>0</v>
      </c>
      <c r="G94" s="126">
        <f t="shared" si="21"/>
        <v>0</v>
      </c>
      <c r="H94" s="126">
        <f t="shared" si="21"/>
        <v>0</v>
      </c>
      <c r="I94" s="126">
        <f t="shared" si="21"/>
        <v>0</v>
      </c>
      <c r="J94" s="126">
        <f t="shared" si="21"/>
        <v>-3.3333333332848269E-2</v>
      </c>
    </row>
    <row r="95" spans="1:10">
      <c r="C95" s="4"/>
      <c r="D95" s="4"/>
      <c r="E95" s="4"/>
    </row>
    <row r="96" spans="1:10">
      <c r="C96" s="4"/>
      <c r="D96" s="4"/>
      <c r="E96" s="4"/>
    </row>
    <row r="97" spans="1:8">
      <c r="A97" s="2" t="s">
        <v>412</v>
      </c>
      <c r="C97" s="4" t="s">
        <v>247</v>
      </c>
      <c r="D97" s="4"/>
      <c r="E97" s="4"/>
      <c r="H97" s="2" t="s">
        <v>94</v>
      </c>
    </row>
    <row r="98" spans="1:8">
      <c r="A98" s="2" t="s">
        <v>248</v>
      </c>
      <c r="C98" s="4" t="s">
        <v>42</v>
      </c>
      <c r="D98" s="4"/>
      <c r="E98" s="4"/>
      <c r="H98" s="2" t="s">
        <v>169</v>
      </c>
    </row>
  </sheetData>
  <mergeCells count="11">
    <mergeCell ref="D6:D7"/>
    <mergeCell ref="A72:J72"/>
    <mergeCell ref="A9:J9"/>
    <mergeCell ref="A44:J44"/>
    <mergeCell ref="A4:J4"/>
    <mergeCell ref="A6:A7"/>
    <mergeCell ref="B6:B7"/>
    <mergeCell ref="C6:C7"/>
    <mergeCell ref="F6:F7"/>
    <mergeCell ref="G6:J6"/>
    <mergeCell ref="E6:E7"/>
  </mergeCells>
  <phoneticPr fontId="4" type="noConversion"/>
  <pageMargins left="0.70866141732283472" right="0.19685039370078741" top="0.78740157480314965" bottom="0.78740157480314965" header="0.19685039370078741" footer="0.23622047244094491"/>
  <pageSetup paperSize="9" scale="54" fitToHeight="0" orientation="portrait" r:id="rId1"/>
  <headerFooter alignWithMargins="0">
    <oddHeader xml:space="preserve">&amp;C&amp;"Times New Roman,обычный"&amp;14 
9&amp;R&amp;"Times New Roman,обычный"&amp;14
Продовження додатка 1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4:Q198"/>
  <sheetViews>
    <sheetView topLeftCell="A19" zoomScale="75" zoomScaleNormal="75" zoomScaleSheetLayoutView="50" workbookViewId="0">
      <selection activeCell="F29" sqref="E29:F29"/>
    </sheetView>
  </sheetViews>
  <sheetFormatPr defaultRowHeight="18.75"/>
  <cols>
    <col min="1" max="1" width="49" style="3" customWidth="1"/>
    <col min="2" max="2" width="10.42578125" style="21" customWidth="1"/>
    <col min="3" max="3" width="12" style="21" customWidth="1"/>
    <col min="4" max="4" width="13.28515625" style="21" customWidth="1"/>
    <col min="5" max="5" width="11.140625" style="21" customWidth="1"/>
    <col min="6" max="6" width="12.28515625" style="3" customWidth="1"/>
    <col min="7" max="7" width="13.140625" style="3" customWidth="1"/>
    <col min="8" max="8" width="12.7109375" style="3" customWidth="1"/>
    <col min="9" max="9" width="11.7109375" style="3" customWidth="1"/>
    <col min="10" max="10" width="12.28515625" style="3" customWidth="1"/>
    <col min="11" max="11" width="18.85546875" style="3" customWidth="1"/>
    <col min="12" max="12" width="9.85546875" style="3" customWidth="1"/>
    <col min="13" max="16384" width="9.140625" style="3"/>
  </cols>
  <sheetData>
    <row r="4" spans="1:17" ht="25.5">
      <c r="A4" s="378" t="s">
        <v>85</v>
      </c>
      <c r="B4" s="378"/>
      <c r="C4" s="378"/>
      <c r="D4" s="378"/>
      <c r="E4" s="378"/>
      <c r="F4" s="378"/>
      <c r="G4" s="378"/>
      <c r="H4" s="378"/>
      <c r="I4" s="378"/>
      <c r="J4" s="378"/>
    </row>
    <row r="5" spans="1:17">
      <c r="A5" s="384"/>
      <c r="B5" s="384"/>
      <c r="C5" s="384"/>
      <c r="D5" s="384"/>
      <c r="E5" s="384"/>
      <c r="F5" s="384"/>
      <c r="G5" s="384"/>
      <c r="H5" s="384"/>
      <c r="I5" s="384"/>
      <c r="J5" s="384"/>
    </row>
    <row r="6" spans="1:17" ht="34.5" customHeight="1">
      <c r="A6" s="339" t="s">
        <v>97</v>
      </c>
      <c r="B6" s="340" t="s">
        <v>7</v>
      </c>
      <c r="C6" s="341" t="s">
        <v>338</v>
      </c>
      <c r="D6" s="341" t="s">
        <v>339</v>
      </c>
      <c r="E6" s="341" t="s">
        <v>340</v>
      </c>
      <c r="F6" s="341" t="s">
        <v>341</v>
      </c>
      <c r="G6" s="340" t="s">
        <v>116</v>
      </c>
      <c r="H6" s="340"/>
      <c r="I6" s="340"/>
      <c r="J6" s="340"/>
    </row>
    <row r="7" spans="1:17" ht="41.25" customHeight="1">
      <c r="A7" s="339"/>
      <c r="B7" s="340"/>
      <c r="C7" s="342"/>
      <c r="D7" s="342"/>
      <c r="E7" s="342"/>
      <c r="F7" s="342"/>
      <c r="G7" s="15" t="s">
        <v>77</v>
      </c>
      <c r="H7" s="15" t="s">
        <v>78</v>
      </c>
      <c r="I7" s="15" t="s">
        <v>79</v>
      </c>
      <c r="J7" s="15" t="s">
        <v>40</v>
      </c>
    </row>
    <row r="8" spans="1:17" ht="18" customHeight="1">
      <c r="A8" s="6">
        <v>1</v>
      </c>
      <c r="B8" s="7">
        <v>2</v>
      </c>
      <c r="C8" s="7">
        <v>3</v>
      </c>
      <c r="D8" s="7">
        <v>4</v>
      </c>
      <c r="E8" s="7">
        <v>5</v>
      </c>
      <c r="F8" s="7">
        <v>6</v>
      </c>
      <c r="G8" s="7">
        <v>7</v>
      </c>
      <c r="H8" s="7">
        <v>8</v>
      </c>
      <c r="I8" s="7">
        <v>9</v>
      </c>
      <c r="J8" s="7">
        <v>10</v>
      </c>
    </row>
    <row r="9" spans="1:17" s="5" customFormat="1" ht="42.75" customHeight="1">
      <c r="A9" s="65" t="s">
        <v>45</v>
      </c>
      <c r="B9" s="68">
        <v>4000</v>
      </c>
      <c r="C9" s="71">
        <f t="shared" ref="C9:J9" si="0">C10+C11+C17+C18+C19+C23</f>
        <v>16188.299999999997</v>
      </c>
      <c r="D9" s="71">
        <f t="shared" si="0"/>
        <v>44816.999999999993</v>
      </c>
      <c r="E9" s="71">
        <f t="shared" si="0"/>
        <v>44816.999999999993</v>
      </c>
      <c r="F9" s="71">
        <f t="shared" si="0"/>
        <v>75868.5</v>
      </c>
      <c r="G9" s="71">
        <f t="shared" si="0"/>
        <v>99.2</v>
      </c>
      <c r="H9" s="71">
        <f t="shared" si="0"/>
        <v>14032.1</v>
      </c>
      <c r="I9" s="71">
        <f t="shared" si="0"/>
        <v>19424.900000000001</v>
      </c>
      <c r="J9" s="71">
        <f t="shared" si="0"/>
        <v>42312.3</v>
      </c>
      <c r="K9" s="242"/>
    </row>
    <row r="10" spans="1:17" ht="25.5" customHeight="1">
      <c r="A10" s="196" t="s">
        <v>1</v>
      </c>
      <c r="B10" s="55" t="s">
        <v>89</v>
      </c>
      <c r="C10" s="74"/>
      <c r="D10" s="74"/>
      <c r="E10" s="74"/>
      <c r="F10" s="12"/>
      <c r="G10" s="12"/>
      <c r="H10" s="12"/>
      <c r="I10" s="12"/>
      <c r="J10" s="12"/>
    </row>
    <row r="11" spans="1:17" ht="42" customHeight="1">
      <c r="A11" s="196" t="s">
        <v>447</v>
      </c>
      <c r="B11" s="256">
        <v>4020</v>
      </c>
      <c r="C11" s="254">
        <f>C12+C13+C14+C15+C16</f>
        <v>15471.899999999998</v>
      </c>
      <c r="D11" s="254">
        <f t="shared" ref="D11:J11" si="1">D12+D13+D14+D15+D16</f>
        <v>38219.899999999994</v>
      </c>
      <c r="E11" s="254">
        <f t="shared" si="1"/>
        <v>38219.899999999994</v>
      </c>
      <c r="F11" s="254">
        <f t="shared" si="1"/>
        <v>55298</v>
      </c>
      <c r="G11" s="254">
        <f t="shared" si="1"/>
        <v>99.2</v>
      </c>
      <c r="H11" s="254">
        <f t="shared" si="1"/>
        <v>11582.1</v>
      </c>
      <c r="I11" s="254">
        <f t="shared" si="1"/>
        <v>16454.400000000001</v>
      </c>
      <c r="J11" s="254">
        <f t="shared" si="1"/>
        <v>27162.3</v>
      </c>
      <c r="K11" s="175"/>
      <c r="Q11" s="20"/>
    </row>
    <row r="12" spans="1:17" s="197" customFormat="1" ht="35.25" customHeight="1">
      <c r="A12" s="8" t="s">
        <v>422</v>
      </c>
      <c r="B12" s="55" t="s">
        <v>442</v>
      </c>
      <c r="C12" s="240">
        <v>15261.3</v>
      </c>
      <c r="D12" s="240">
        <v>38184.699999999997</v>
      </c>
      <c r="E12" s="240">
        <v>38184.699999999997</v>
      </c>
      <c r="F12" s="240">
        <v>55198.8</v>
      </c>
      <c r="G12" s="241">
        <v>0</v>
      </c>
      <c r="H12" s="241">
        <v>11582.1</v>
      </c>
      <c r="I12" s="241">
        <v>16454.400000000001</v>
      </c>
      <c r="J12" s="241">
        <v>27162.3</v>
      </c>
      <c r="K12" s="175"/>
      <c r="Q12" s="20"/>
    </row>
    <row r="13" spans="1:17" s="197" customFormat="1" ht="29.25" customHeight="1">
      <c r="A13" s="8" t="s">
        <v>423</v>
      </c>
      <c r="B13" s="55" t="s">
        <v>443</v>
      </c>
      <c r="C13" s="240">
        <v>17.3</v>
      </c>
      <c r="D13" s="240"/>
      <c r="E13" s="240"/>
      <c r="F13" s="241"/>
      <c r="G13" s="241"/>
      <c r="H13" s="241"/>
      <c r="I13" s="241"/>
      <c r="J13" s="241"/>
      <c r="Q13" s="20"/>
    </row>
    <row r="14" spans="1:17" s="197" customFormat="1" ht="36" customHeight="1">
      <c r="A14" s="8" t="s">
        <v>424</v>
      </c>
      <c r="B14" s="55" t="s">
        <v>444</v>
      </c>
      <c r="C14" s="240">
        <v>43.3</v>
      </c>
      <c r="D14" s="240"/>
      <c r="E14" s="240"/>
      <c r="F14" s="241"/>
      <c r="G14" s="241"/>
      <c r="H14" s="241"/>
      <c r="I14" s="241"/>
      <c r="J14" s="241"/>
      <c r="Q14" s="20"/>
    </row>
    <row r="15" spans="1:17" s="197" customFormat="1" ht="32.25" customHeight="1">
      <c r="A15" s="8" t="s">
        <v>425</v>
      </c>
      <c r="B15" s="55" t="s">
        <v>445</v>
      </c>
      <c r="C15" s="240">
        <v>150</v>
      </c>
      <c r="D15" s="240"/>
      <c r="E15" s="240"/>
      <c r="F15" s="241">
        <v>99.2</v>
      </c>
      <c r="G15" s="241">
        <v>99.2</v>
      </c>
      <c r="H15" s="241"/>
      <c r="I15" s="241"/>
      <c r="J15" s="241"/>
      <c r="Q15" s="20"/>
    </row>
    <row r="16" spans="1:17" s="197" customFormat="1" ht="42" customHeight="1">
      <c r="A16" s="8" t="s">
        <v>426</v>
      </c>
      <c r="B16" s="55" t="s">
        <v>446</v>
      </c>
      <c r="D16" s="240">
        <v>35.200000000000003</v>
      </c>
      <c r="E16" s="240">
        <v>35.200000000000003</v>
      </c>
      <c r="F16" s="241"/>
      <c r="G16" s="241"/>
      <c r="H16" s="241"/>
      <c r="I16" s="241"/>
      <c r="J16" s="241"/>
      <c r="Q16" s="20"/>
    </row>
    <row r="17" spans="1:16" ht="36.75" customHeight="1">
      <c r="A17" s="8" t="s">
        <v>14</v>
      </c>
      <c r="B17" s="55">
        <v>4030</v>
      </c>
      <c r="C17" s="74"/>
      <c r="D17" s="74"/>
      <c r="E17" s="74"/>
      <c r="F17" s="74"/>
      <c r="G17" s="74"/>
      <c r="H17" s="74"/>
      <c r="I17" s="74"/>
      <c r="J17" s="74"/>
      <c r="K17" s="175"/>
      <c r="P17" s="20"/>
    </row>
    <row r="18" spans="1:16" ht="36.75" customHeight="1">
      <c r="A18" s="8" t="s">
        <v>3</v>
      </c>
      <c r="B18" s="54">
        <v>4040</v>
      </c>
      <c r="C18" s="74"/>
      <c r="D18" s="74"/>
      <c r="E18" s="74"/>
      <c r="F18" s="12"/>
      <c r="G18" s="12"/>
      <c r="H18" s="12"/>
      <c r="I18" s="12"/>
      <c r="J18" s="12"/>
    </row>
    <row r="19" spans="1:16" ht="54.75" customHeight="1">
      <c r="A19" s="196" t="s">
        <v>37</v>
      </c>
      <c r="B19" s="255">
        <v>4050</v>
      </c>
      <c r="C19" s="254">
        <f>C20+C21</f>
        <v>27.8</v>
      </c>
      <c r="D19" s="254">
        <f t="shared" ref="D19:E19" si="2">D20+D21</f>
        <v>1487</v>
      </c>
      <c r="E19" s="254">
        <f t="shared" si="2"/>
        <v>1487</v>
      </c>
      <c r="F19" s="254">
        <f>F20+F21+F22</f>
        <v>4370.5</v>
      </c>
      <c r="G19" s="254">
        <f t="shared" ref="G19:J19" si="3">G20+G21+G22</f>
        <v>0</v>
      </c>
      <c r="H19" s="254">
        <f t="shared" si="3"/>
        <v>1500</v>
      </c>
      <c r="I19" s="254">
        <f t="shared" si="3"/>
        <v>2070.5</v>
      </c>
      <c r="J19" s="254">
        <f t="shared" si="3"/>
        <v>800</v>
      </c>
      <c r="K19" s="175"/>
    </row>
    <row r="20" spans="1:16" s="197" customFormat="1" ht="42.75" customHeight="1">
      <c r="A20" s="8" t="s">
        <v>427</v>
      </c>
      <c r="B20" s="55" t="s">
        <v>428</v>
      </c>
      <c r="C20" s="240">
        <v>27.8</v>
      </c>
      <c r="D20" s="240"/>
      <c r="E20" s="240"/>
      <c r="F20" s="241"/>
      <c r="G20" s="241"/>
      <c r="H20" s="241"/>
      <c r="I20" s="241"/>
      <c r="J20" s="241"/>
    </row>
    <row r="21" spans="1:16" s="197" customFormat="1" ht="42.75" customHeight="1">
      <c r="A21" s="8" t="s">
        <v>454</v>
      </c>
      <c r="B21" s="55" t="s">
        <v>429</v>
      </c>
      <c r="C21" s="240"/>
      <c r="D21" s="240">
        <v>1487</v>
      </c>
      <c r="E21" s="240">
        <v>1487</v>
      </c>
      <c r="F21" s="241">
        <v>1370.5</v>
      </c>
      <c r="G21" s="241"/>
      <c r="H21" s="241"/>
      <c r="I21" s="241">
        <v>570.5</v>
      </c>
      <c r="J21" s="241">
        <v>800</v>
      </c>
    </row>
    <row r="22" spans="1:16" s="246" customFormat="1" ht="53.25" customHeight="1">
      <c r="A22" s="8" t="s">
        <v>527</v>
      </c>
      <c r="B22" s="55" t="s">
        <v>457</v>
      </c>
      <c r="C22" s="240"/>
      <c r="D22" s="240"/>
      <c r="E22" s="240"/>
      <c r="F22" s="241">
        <v>3000</v>
      </c>
      <c r="G22" s="241"/>
      <c r="H22" s="241">
        <v>1500</v>
      </c>
      <c r="I22" s="241">
        <v>1500</v>
      </c>
      <c r="J22" s="241"/>
    </row>
    <row r="23" spans="1:16" ht="24" customHeight="1">
      <c r="A23" s="196" t="s">
        <v>249</v>
      </c>
      <c r="B23" s="255">
        <v>4060</v>
      </c>
      <c r="C23" s="254">
        <f>C24+C25+C26+C27+C28+C29</f>
        <v>688.6</v>
      </c>
      <c r="D23" s="254">
        <f t="shared" ref="D23:J23" si="4">D24+D25+D26+D27+D28+D29</f>
        <v>5110.1000000000004</v>
      </c>
      <c r="E23" s="254">
        <f t="shared" si="4"/>
        <v>5110.1000000000004</v>
      </c>
      <c r="F23" s="254">
        <f t="shared" si="4"/>
        <v>16200</v>
      </c>
      <c r="G23" s="254">
        <f t="shared" si="4"/>
        <v>0</v>
      </c>
      <c r="H23" s="254">
        <f t="shared" si="4"/>
        <v>950</v>
      </c>
      <c r="I23" s="254">
        <f t="shared" si="4"/>
        <v>900</v>
      </c>
      <c r="J23" s="254">
        <f t="shared" si="4"/>
        <v>14350</v>
      </c>
      <c r="K23" s="175"/>
    </row>
    <row r="24" spans="1:16" s="197" customFormat="1" ht="37.5" customHeight="1">
      <c r="A24" s="8" t="s">
        <v>528</v>
      </c>
      <c r="B24" s="55" t="s">
        <v>430</v>
      </c>
      <c r="C24" s="240"/>
      <c r="D24" s="240">
        <v>350</v>
      </c>
      <c r="E24" s="240">
        <v>350</v>
      </c>
      <c r="F24" s="241"/>
      <c r="G24" s="241"/>
      <c r="H24" s="241"/>
      <c r="I24" s="241"/>
      <c r="J24" s="241"/>
    </row>
    <row r="25" spans="1:16" s="197" customFormat="1" ht="41.25" customHeight="1">
      <c r="A25" s="8" t="s">
        <v>529</v>
      </c>
      <c r="B25" s="55" t="s">
        <v>431</v>
      </c>
      <c r="C25" s="240"/>
      <c r="D25" s="240"/>
      <c r="E25" s="240"/>
      <c r="F25" s="241">
        <v>350</v>
      </c>
      <c r="G25" s="241"/>
      <c r="H25" s="241">
        <v>350</v>
      </c>
      <c r="I25" s="241"/>
      <c r="J25" s="241"/>
    </row>
    <row r="26" spans="1:16" s="197" customFormat="1" ht="41.25" customHeight="1">
      <c r="A26" s="8" t="s">
        <v>434</v>
      </c>
      <c r="B26" s="55" t="s">
        <v>432</v>
      </c>
      <c r="C26" s="240"/>
      <c r="D26" s="240">
        <v>300</v>
      </c>
      <c r="E26" s="240">
        <v>300</v>
      </c>
      <c r="F26" s="241"/>
      <c r="G26" s="241"/>
      <c r="H26" s="241"/>
      <c r="I26" s="241"/>
      <c r="J26" s="241"/>
    </row>
    <row r="27" spans="1:16" s="197" customFormat="1" ht="46.5" customHeight="1">
      <c r="A27" s="8" t="s">
        <v>530</v>
      </c>
      <c r="B27" s="55" t="s">
        <v>433</v>
      </c>
      <c r="C27" s="240"/>
      <c r="D27" s="240">
        <v>985.3</v>
      </c>
      <c r="E27" s="240">
        <v>985.3</v>
      </c>
      <c r="F27" s="241">
        <v>14350</v>
      </c>
      <c r="G27" s="241"/>
      <c r="H27" s="241"/>
      <c r="I27" s="241"/>
      <c r="J27" s="241">
        <v>14350</v>
      </c>
    </row>
    <row r="28" spans="1:16" s="197" customFormat="1" ht="52.5" customHeight="1">
      <c r="A28" s="8" t="s">
        <v>438</v>
      </c>
      <c r="B28" s="55" t="s">
        <v>436</v>
      </c>
      <c r="C28" s="240"/>
      <c r="D28" s="240">
        <v>500</v>
      </c>
      <c r="E28" s="240">
        <v>500</v>
      </c>
      <c r="F28" s="241"/>
      <c r="G28" s="241"/>
      <c r="H28" s="241"/>
      <c r="I28" s="241"/>
      <c r="J28" s="241"/>
    </row>
    <row r="29" spans="1:16" s="197" customFormat="1" ht="40.5" customHeight="1">
      <c r="A29" s="8" t="s">
        <v>435</v>
      </c>
      <c r="B29" s="55" t="s">
        <v>437</v>
      </c>
      <c r="C29" s="240">
        <v>688.6</v>
      </c>
      <c r="D29" s="240">
        <v>2974.8</v>
      </c>
      <c r="E29" s="240">
        <v>2974.8</v>
      </c>
      <c r="F29" s="241">
        <v>1500</v>
      </c>
      <c r="G29" s="241"/>
      <c r="H29" s="241">
        <v>600</v>
      </c>
      <c r="I29" s="241">
        <v>900</v>
      </c>
      <c r="J29" s="241"/>
    </row>
    <row r="30" spans="1:16" s="2" customFormat="1" ht="60" customHeight="1">
      <c r="A30" s="4"/>
      <c r="C30" s="3"/>
      <c r="D30" s="3"/>
      <c r="E30" s="3"/>
      <c r="F30" s="3"/>
      <c r="G30" s="3"/>
      <c r="H30" s="3"/>
      <c r="I30" s="3"/>
      <c r="J30" s="3"/>
      <c r="K30" s="3"/>
    </row>
    <row r="31" spans="1:16" ht="33.75" customHeight="1">
      <c r="A31" s="319" t="s">
        <v>545</v>
      </c>
      <c r="B31" s="1"/>
      <c r="C31" s="382" t="s">
        <v>55</v>
      </c>
      <c r="D31" s="382"/>
      <c r="E31" s="382"/>
      <c r="F31" s="383"/>
      <c r="G31" s="14"/>
      <c r="H31" s="384" t="s">
        <v>64</v>
      </c>
      <c r="I31" s="384"/>
      <c r="J31" s="384"/>
    </row>
    <row r="32" spans="1:16" s="2" customFormat="1" ht="20.100000000000001" customHeight="1">
      <c r="A32" s="21" t="s">
        <v>41</v>
      </c>
      <c r="B32" s="3"/>
      <c r="C32" s="344" t="s">
        <v>42</v>
      </c>
      <c r="D32" s="344"/>
      <c r="E32" s="344"/>
      <c r="F32" s="344"/>
      <c r="G32" s="22"/>
      <c r="H32" s="357" t="s">
        <v>53</v>
      </c>
      <c r="I32" s="357"/>
      <c r="J32" s="357"/>
    </row>
    <row r="33" spans="1:1">
      <c r="A33" s="34"/>
    </row>
    <row r="34" spans="1:1">
      <c r="A34" s="34"/>
    </row>
    <row r="35" spans="1:1">
      <c r="A35" s="34"/>
    </row>
    <row r="36" spans="1:1">
      <c r="A36" s="34"/>
    </row>
    <row r="37" spans="1:1">
      <c r="A37" s="34"/>
    </row>
    <row r="38" spans="1:1">
      <c r="A38" s="34"/>
    </row>
    <row r="39" spans="1:1">
      <c r="A39" s="34"/>
    </row>
    <row r="40" spans="1:1">
      <c r="A40" s="34"/>
    </row>
    <row r="41" spans="1:1">
      <c r="A41" s="34"/>
    </row>
    <row r="42" spans="1:1">
      <c r="A42" s="34"/>
    </row>
    <row r="43" spans="1:1">
      <c r="A43" s="34"/>
    </row>
    <row r="44" spans="1:1">
      <c r="A44" s="34"/>
    </row>
    <row r="45" spans="1:1">
      <c r="A45" s="34"/>
    </row>
    <row r="46" spans="1:1">
      <c r="A46" s="34"/>
    </row>
    <row r="47" spans="1:1">
      <c r="A47" s="34"/>
    </row>
    <row r="48" spans="1:1">
      <c r="A48" s="34"/>
    </row>
    <row r="49" spans="1:1">
      <c r="A49" s="34"/>
    </row>
    <row r="50" spans="1:1">
      <c r="A50" s="34"/>
    </row>
    <row r="51" spans="1:1">
      <c r="A51" s="34"/>
    </row>
    <row r="52" spans="1:1">
      <c r="A52" s="34"/>
    </row>
    <row r="53" spans="1:1">
      <c r="A53" s="34"/>
    </row>
    <row r="54" spans="1:1">
      <c r="A54" s="34"/>
    </row>
    <row r="55" spans="1:1">
      <c r="A55" s="34"/>
    </row>
    <row r="56" spans="1:1">
      <c r="A56" s="34"/>
    </row>
    <row r="57" spans="1:1">
      <c r="A57" s="34"/>
    </row>
    <row r="58" spans="1:1">
      <c r="A58" s="34"/>
    </row>
    <row r="59" spans="1:1">
      <c r="A59" s="34"/>
    </row>
    <row r="60" spans="1:1">
      <c r="A60" s="34"/>
    </row>
    <row r="61" spans="1:1">
      <c r="A61" s="34"/>
    </row>
    <row r="62" spans="1:1">
      <c r="A62" s="34"/>
    </row>
    <row r="63" spans="1:1">
      <c r="A63" s="34"/>
    </row>
    <row r="64" spans="1:1">
      <c r="A64" s="34"/>
    </row>
    <row r="65" spans="1:1">
      <c r="A65" s="34"/>
    </row>
    <row r="66" spans="1:1">
      <c r="A66" s="34"/>
    </row>
    <row r="67" spans="1:1">
      <c r="A67" s="34"/>
    </row>
    <row r="68" spans="1:1">
      <c r="A68" s="34"/>
    </row>
    <row r="69" spans="1:1">
      <c r="A69" s="34"/>
    </row>
    <row r="70" spans="1:1">
      <c r="A70" s="34"/>
    </row>
    <row r="71" spans="1:1">
      <c r="A71" s="34"/>
    </row>
    <row r="72" spans="1:1">
      <c r="A72" s="34"/>
    </row>
    <row r="73" spans="1:1">
      <c r="A73" s="34"/>
    </row>
    <row r="74" spans="1:1">
      <c r="A74" s="34"/>
    </row>
    <row r="75" spans="1:1">
      <c r="A75" s="34"/>
    </row>
    <row r="76" spans="1:1">
      <c r="A76" s="34"/>
    </row>
    <row r="77" spans="1:1">
      <c r="A77" s="34"/>
    </row>
    <row r="78" spans="1:1">
      <c r="A78" s="34"/>
    </row>
    <row r="79" spans="1:1">
      <c r="A79" s="34"/>
    </row>
    <row r="80" spans="1:1">
      <c r="A80" s="34"/>
    </row>
    <row r="81" spans="1:1">
      <c r="A81" s="34"/>
    </row>
    <row r="82" spans="1:1">
      <c r="A82" s="34"/>
    </row>
    <row r="83" spans="1:1">
      <c r="A83" s="34"/>
    </row>
    <row r="84" spans="1:1">
      <c r="A84" s="34"/>
    </row>
    <row r="85" spans="1:1">
      <c r="A85" s="34"/>
    </row>
    <row r="86" spans="1:1">
      <c r="A86" s="34"/>
    </row>
    <row r="87" spans="1:1">
      <c r="A87" s="34"/>
    </row>
    <row r="88" spans="1:1">
      <c r="A88" s="34"/>
    </row>
    <row r="89" spans="1:1">
      <c r="A89" s="34"/>
    </row>
    <row r="90" spans="1:1">
      <c r="A90" s="34"/>
    </row>
    <row r="91" spans="1:1">
      <c r="A91" s="34"/>
    </row>
    <row r="92" spans="1:1">
      <c r="A92" s="34"/>
    </row>
    <row r="93" spans="1:1">
      <c r="A93" s="34"/>
    </row>
    <row r="94" spans="1:1">
      <c r="A94" s="34"/>
    </row>
    <row r="95" spans="1:1">
      <c r="A95" s="34"/>
    </row>
    <row r="96" spans="1:1">
      <c r="A96" s="34"/>
    </row>
    <row r="97" spans="1:1">
      <c r="A97" s="34"/>
    </row>
    <row r="98" spans="1:1">
      <c r="A98" s="34"/>
    </row>
    <row r="99" spans="1:1">
      <c r="A99" s="34"/>
    </row>
    <row r="100" spans="1:1">
      <c r="A100" s="34"/>
    </row>
    <row r="101" spans="1:1">
      <c r="A101" s="34"/>
    </row>
    <row r="102" spans="1:1">
      <c r="A102" s="34"/>
    </row>
    <row r="103" spans="1:1">
      <c r="A103" s="34"/>
    </row>
    <row r="104" spans="1:1">
      <c r="A104" s="34"/>
    </row>
    <row r="105" spans="1:1">
      <c r="A105" s="34"/>
    </row>
    <row r="106" spans="1:1">
      <c r="A106" s="34"/>
    </row>
    <row r="107" spans="1:1">
      <c r="A107" s="34"/>
    </row>
    <row r="108" spans="1:1">
      <c r="A108" s="34"/>
    </row>
    <row r="109" spans="1:1">
      <c r="A109" s="34"/>
    </row>
    <row r="110" spans="1:1">
      <c r="A110" s="34"/>
    </row>
    <row r="111" spans="1:1">
      <c r="A111" s="34"/>
    </row>
    <row r="112" spans="1:1">
      <c r="A112" s="34"/>
    </row>
    <row r="113" spans="1:1">
      <c r="A113" s="34"/>
    </row>
    <row r="114" spans="1:1">
      <c r="A114" s="34"/>
    </row>
    <row r="115" spans="1:1">
      <c r="A115" s="34"/>
    </row>
    <row r="116" spans="1:1">
      <c r="A116" s="34"/>
    </row>
    <row r="117" spans="1:1">
      <c r="A117" s="34"/>
    </row>
    <row r="118" spans="1:1">
      <c r="A118" s="34"/>
    </row>
    <row r="119" spans="1:1">
      <c r="A119" s="34"/>
    </row>
    <row r="120" spans="1:1">
      <c r="A120" s="34"/>
    </row>
    <row r="121" spans="1:1">
      <c r="A121" s="34"/>
    </row>
    <row r="122" spans="1:1">
      <c r="A122" s="34"/>
    </row>
    <row r="123" spans="1:1">
      <c r="A123" s="34"/>
    </row>
    <row r="124" spans="1:1">
      <c r="A124" s="34"/>
    </row>
    <row r="125" spans="1:1">
      <c r="A125" s="34"/>
    </row>
    <row r="126" spans="1:1">
      <c r="A126" s="34"/>
    </row>
    <row r="127" spans="1:1">
      <c r="A127" s="34"/>
    </row>
    <row r="128" spans="1:1">
      <c r="A128" s="34"/>
    </row>
    <row r="129" spans="1:1">
      <c r="A129" s="34"/>
    </row>
    <row r="130" spans="1:1">
      <c r="A130" s="34"/>
    </row>
    <row r="131" spans="1:1">
      <c r="A131" s="34"/>
    </row>
    <row r="132" spans="1:1">
      <c r="A132" s="34"/>
    </row>
    <row r="133" spans="1:1">
      <c r="A133" s="34"/>
    </row>
    <row r="134" spans="1:1">
      <c r="A134" s="34"/>
    </row>
    <row r="135" spans="1:1">
      <c r="A135" s="34"/>
    </row>
    <row r="136" spans="1:1">
      <c r="A136" s="34"/>
    </row>
    <row r="137" spans="1:1">
      <c r="A137" s="34"/>
    </row>
    <row r="138" spans="1:1">
      <c r="A138" s="34"/>
    </row>
    <row r="139" spans="1:1">
      <c r="A139" s="34"/>
    </row>
    <row r="140" spans="1:1">
      <c r="A140" s="34"/>
    </row>
    <row r="141" spans="1:1">
      <c r="A141" s="34"/>
    </row>
    <row r="142" spans="1:1">
      <c r="A142" s="34"/>
    </row>
    <row r="143" spans="1:1">
      <c r="A143" s="34"/>
    </row>
    <row r="144" spans="1:1">
      <c r="A144" s="34"/>
    </row>
    <row r="145" spans="1:1">
      <c r="A145" s="34"/>
    </row>
    <row r="146" spans="1:1">
      <c r="A146" s="34"/>
    </row>
    <row r="147" spans="1:1">
      <c r="A147" s="34"/>
    </row>
    <row r="148" spans="1:1">
      <c r="A148" s="34"/>
    </row>
    <row r="149" spans="1:1">
      <c r="A149" s="34"/>
    </row>
    <row r="150" spans="1:1">
      <c r="A150" s="34"/>
    </row>
    <row r="151" spans="1:1">
      <c r="A151" s="34"/>
    </row>
    <row r="152" spans="1:1">
      <c r="A152" s="34"/>
    </row>
    <row r="153" spans="1:1">
      <c r="A153" s="34"/>
    </row>
    <row r="154" spans="1:1">
      <c r="A154" s="34"/>
    </row>
    <row r="155" spans="1:1">
      <c r="A155" s="34"/>
    </row>
    <row r="156" spans="1:1">
      <c r="A156" s="34"/>
    </row>
    <row r="157" spans="1:1">
      <c r="A157" s="34"/>
    </row>
    <row r="158" spans="1:1">
      <c r="A158" s="34"/>
    </row>
    <row r="159" spans="1:1">
      <c r="A159" s="34"/>
    </row>
    <row r="160" spans="1:1">
      <c r="A160" s="34"/>
    </row>
    <row r="161" spans="1:1">
      <c r="A161" s="34"/>
    </row>
    <row r="162" spans="1:1">
      <c r="A162" s="34"/>
    </row>
    <row r="163" spans="1:1">
      <c r="A163" s="34"/>
    </row>
    <row r="164" spans="1:1">
      <c r="A164" s="34"/>
    </row>
    <row r="165" spans="1:1">
      <c r="A165" s="34"/>
    </row>
    <row r="166" spans="1:1">
      <c r="A166" s="34"/>
    </row>
    <row r="167" spans="1:1">
      <c r="A167" s="34"/>
    </row>
    <row r="168" spans="1:1">
      <c r="A168" s="34"/>
    </row>
    <row r="169" spans="1:1">
      <c r="A169" s="34"/>
    </row>
    <row r="170" spans="1:1">
      <c r="A170" s="34"/>
    </row>
    <row r="171" spans="1:1">
      <c r="A171" s="34"/>
    </row>
    <row r="172" spans="1:1">
      <c r="A172" s="34"/>
    </row>
    <row r="173" spans="1:1">
      <c r="A173" s="34"/>
    </row>
    <row r="174" spans="1:1">
      <c r="A174" s="34"/>
    </row>
    <row r="175" spans="1:1">
      <c r="A175" s="34"/>
    </row>
    <row r="176" spans="1:1">
      <c r="A176" s="34"/>
    </row>
    <row r="177" spans="1:1">
      <c r="A177" s="34"/>
    </row>
    <row r="178" spans="1:1">
      <c r="A178" s="34"/>
    </row>
    <row r="179" spans="1:1">
      <c r="A179" s="34"/>
    </row>
    <row r="180" spans="1:1">
      <c r="A180" s="34"/>
    </row>
    <row r="181" spans="1:1">
      <c r="A181" s="34"/>
    </row>
    <row r="182" spans="1:1">
      <c r="A182" s="34"/>
    </row>
    <row r="183" spans="1:1">
      <c r="A183" s="34"/>
    </row>
    <row r="184" spans="1:1">
      <c r="A184" s="34"/>
    </row>
    <row r="185" spans="1:1">
      <c r="A185" s="34"/>
    </row>
    <row r="186" spans="1:1">
      <c r="A186" s="34"/>
    </row>
    <row r="187" spans="1:1">
      <c r="A187" s="34"/>
    </row>
    <row r="188" spans="1:1">
      <c r="A188" s="34"/>
    </row>
    <row r="189" spans="1:1">
      <c r="A189" s="34"/>
    </row>
    <row r="190" spans="1:1">
      <c r="A190" s="34"/>
    </row>
    <row r="191" spans="1:1">
      <c r="A191" s="34"/>
    </row>
    <row r="192" spans="1:1">
      <c r="A192" s="34"/>
    </row>
    <row r="193" spans="1:1">
      <c r="A193" s="34"/>
    </row>
    <row r="194" spans="1:1">
      <c r="A194" s="34"/>
    </row>
    <row r="195" spans="1:1">
      <c r="A195" s="34"/>
    </row>
    <row r="196" spans="1:1">
      <c r="A196" s="34"/>
    </row>
    <row r="197" spans="1:1">
      <c r="A197" s="34"/>
    </row>
    <row r="198" spans="1:1">
      <c r="A198" s="34"/>
    </row>
  </sheetData>
  <mergeCells count="13">
    <mergeCell ref="A4:J4"/>
    <mergeCell ref="B6:B7"/>
    <mergeCell ref="C6:C7"/>
    <mergeCell ref="A5:J5"/>
    <mergeCell ref="F6:F7"/>
    <mergeCell ref="D6:D7"/>
    <mergeCell ref="E6:E7"/>
    <mergeCell ref="G6:J6"/>
    <mergeCell ref="C31:F31"/>
    <mergeCell ref="H31:J31"/>
    <mergeCell ref="C32:F32"/>
    <mergeCell ref="H32:J32"/>
    <mergeCell ref="A6:A7"/>
  </mergeCells>
  <phoneticPr fontId="0" type="noConversion"/>
  <pageMargins left="0.70866141732283472" right="0.19685039370078741" top="0.78740157480314965" bottom="0.78740157480314965" header="0.27559055118110237" footer="0.31496062992125984"/>
  <pageSetup paperSize="9" scale="60" firstPageNumber="9" fitToHeight="0" orientation="portrait" useFirstPageNumber="1" r:id="rId1"/>
  <headerFooter alignWithMargins="0">
    <oddHeader>&amp;C&amp;"Times New Roman,обычный"&amp;14 10&amp;R&amp;"Times New Roman,обычный"&amp;14
Продовження додатка 1 
Таблиця 4</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J18"/>
  <sheetViews>
    <sheetView topLeftCell="A7" zoomScale="75" zoomScaleNormal="75" zoomScaleSheetLayoutView="70" workbookViewId="0">
      <selection activeCell="G12" sqref="G12"/>
    </sheetView>
  </sheetViews>
  <sheetFormatPr defaultRowHeight="12.75"/>
  <cols>
    <col min="1" max="1" width="51.5703125" style="140" customWidth="1"/>
    <col min="2" max="2" width="9.85546875" style="140" customWidth="1"/>
    <col min="3" max="4" width="12.5703125" style="140" customWidth="1"/>
    <col min="5" max="5" width="12.7109375" style="140" customWidth="1"/>
    <col min="6" max="6" width="13.5703125" style="140" customWidth="1"/>
    <col min="7" max="7" width="13.85546875" style="140" customWidth="1"/>
    <col min="8" max="8" width="34.7109375" style="140" customWidth="1"/>
    <col min="9" max="9" width="9.5703125" style="140" customWidth="1"/>
    <col min="10" max="16384" width="9.140625" style="140"/>
  </cols>
  <sheetData>
    <row r="1" spans="1:8" ht="19.5" customHeight="1"/>
    <row r="2" spans="1:8" ht="19.5" customHeight="1"/>
    <row r="3" spans="1:8" ht="21" customHeight="1"/>
    <row r="4" spans="1:8" ht="18.75" customHeight="1">
      <c r="A4" s="385" t="s">
        <v>325</v>
      </c>
      <c r="B4" s="385"/>
      <c r="C4" s="385"/>
      <c r="D4" s="385"/>
      <c r="E4" s="385"/>
      <c r="F4" s="385"/>
      <c r="G4" s="385"/>
      <c r="H4" s="385"/>
    </row>
    <row r="5" spans="1:8" ht="24" customHeight="1"/>
    <row r="6" spans="1:8" ht="45" customHeight="1">
      <c r="A6" s="386" t="s">
        <v>97</v>
      </c>
      <c r="B6" s="386" t="s">
        <v>0</v>
      </c>
      <c r="C6" s="386" t="s">
        <v>324</v>
      </c>
      <c r="D6" s="341" t="s">
        <v>338</v>
      </c>
      <c r="E6" s="341" t="s">
        <v>339</v>
      </c>
      <c r="F6" s="341" t="s">
        <v>340</v>
      </c>
      <c r="G6" s="341" t="s">
        <v>341</v>
      </c>
      <c r="H6" s="386" t="s">
        <v>323</v>
      </c>
    </row>
    <row r="7" spans="1:8" ht="41.25" customHeight="1">
      <c r="A7" s="387"/>
      <c r="B7" s="387"/>
      <c r="C7" s="387"/>
      <c r="D7" s="342"/>
      <c r="E7" s="342"/>
      <c r="F7" s="342"/>
      <c r="G7" s="342"/>
      <c r="H7" s="387"/>
    </row>
    <row r="8" spans="1:8" s="146" customFormat="1" ht="18" customHeight="1">
      <c r="A8" s="147">
        <v>1</v>
      </c>
      <c r="B8" s="147">
        <v>2</v>
      </c>
      <c r="C8" s="147">
        <v>3</v>
      </c>
      <c r="D8" s="147">
        <v>4</v>
      </c>
      <c r="E8" s="147">
        <v>5</v>
      </c>
      <c r="F8" s="147">
        <v>6</v>
      </c>
      <c r="G8" s="147">
        <v>7</v>
      </c>
      <c r="H8" s="148" t="s">
        <v>326</v>
      </c>
    </row>
    <row r="9" spans="1:8" ht="94.5" customHeight="1">
      <c r="A9" s="145" t="s">
        <v>319</v>
      </c>
      <c r="B9" s="7">
        <v>5010</v>
      </c>
      <c r="C9" s="248" t="s">
        <v>318</v>
      </c>
      <c r="D9" s="149">
        <v>-111.3788</v>
      </c>
      <c r="E9" s="149">
        <v>2.3E-3</v>
      </c>
      <c r="F9" s="149">
        <v>2.3E-3</v>
      </c>
      <c r="G9" s="149">
        <v>8.5000000000000006E-3</v>
      </c>
      <c r="H9" s="144" t="s">
        <v>317</v>
      </c>
    </row>
    <row r="10" spans="1:8" ht="66" customHeight="1">
      <c r="A10" s="145" t="s">
        <v>322</v>
      </c>
      <c r="B10" s="7">
        <v>5020</v>
      </c>
      <c r="C10" s="248" t="s">
        <v>318</v>
      </c>
      <c r="D10" s="149">
        <v>-2.7967</v>
      </c>
      <c r="E10" s="149">
        <v>1E-4</v>
      </c>
      <c r="F10" s="149">
        <v>1E-4</v>
      </c>
      <c r="G10" s="149">
        <v>4.0000000000000002E-4</v>
      </c>
      <c r="H10" s="144" t="s">
        <v>321</v>
      </c>
    </row>
    <row r="11" spans="1:8" ht="78.75" customHeight="1">
      <c r="A11" s="145" t="s">
        <v>320</v>
      </c>
      <c r="B11" s="7">
        <v>5030</v>
      </c>
      <c r="C11" s="248" t="s">
        <v>318</v>
      </c>
      <c r="D11" s="149">
        <v>-4.0099</v>
      </c>
      <c r="E11" s="149">
        <v>1.4939867035399091E-6</v>
      </c>
      <c r="F11" s="149">
        <v>1.4939867035399091E-6</v>
      </c>
      <c r="G11" s="149">
        <v>4.041832971212027E-6</v>
      </c>
      <c r="H11" s="247" t="s">
        <v>327</v>
      </c>
    </row>
    <row r="12" spans="1:8" s="146" customFormat="1" ht="73.5" customHeight="1">
      <c r="A12" s="145" t="s">
        <v>316</v>
      </c>
      <c r="B12" s="7">
        <v>5040</v>
      </c>
      <c r="C12" s="248" t="s">
        <v>314</v>
      </c>
      <c r="D12" s="149">
        <v>21.591999999999999</v>
      </c>
      <c r="E12" s="149">
        <v>24.265000000000001</v>
      </c>
      <c r="F12" s="149">
        <v>24.265000000000001</v>
      </c>
      <c r="G12" s="149">
        <v>29.541799999999999</v>
      </c>
      <c r="H12" s="144" t="s">
        <v>315</v>
      </c>
    </row>
    <row r="13" spans="1:8" ht="61.5" customHeight="1">
      <c r="A13" s="145" t="s">
        <v>313</v>
      </c>
      <c r="B13" s="7">
        <v>5050</v>
      </c>
      <c r="C13" s="248" t="s">
        <v>312</v>
      </c>
      <c r="D13" s="149">
        <v>-0.61229999999999996</v>
      </c>
      <c r="E13" s="149">
        <v>-0.54269999999999996</v>
      </c>
      <c r="F13" s="149">
        <v>-0.54269999999999996</v>
      </c>
      <c r="G13" s="149">
        <v>-0.45050000000000001</v>
      </c>
      <c r="H13" s="144" t="s">
        <v>311</v>
      </c>
    </row>
    <row r="14" spans="1:8" ht="20.100000000000001" customHeight="1"/>
    <row r="15" spans="1:8" ht="32.25" customHeight="1"/>
    <row r="16" spans="1:8" ht="33.75" customHeight="1"/>
    <row r="17" spans="1:10" s="3" customFormat="1" ht="35.25" customHeight="1">
      <c r="A17" s="319" t="s">
        <v>456</v>
      </c>
      <c r="B17" s="38"/>
      <c r="C17" s="1"/>
      <c r="D17" s="382" t="s">
        <v>55</v>
      </c>
      <c r="E17" s="383"/>
      <c r="F17" s="383"/>
      <c r="G17" s="383"/>
      <c r="H17" s="143" t="s">
        <v>94</v>
      </c>
    </row>
    <row r="18" spans="1:10" s="2" customFormat="1" ht="20.100000000000001" customHeight="1">
      <c r="A18" s="45" t="s">
        <v>310</v>
      </c>
      <c r="B18" s="142"/>
      <c r="C18" s="3"/>
      <c r="D18" s="344" t="s">
        <v>42</v>
      </c>
      <c r="E18" s="344"/>
      <c r="F18" s="344"/>
      <c r="G18" s="344"/>
      <c r="H18" s="4" t="s">
        <v>308</v>
      </c>
      <c r="I18" s="141"/>
      <c r="J18" s="141"/>
    </row>
  </sheetData>
  <mergeCells count="11">
    <mergeCell ref="A4:H4"/>
    <mergeCell ref="H6:H7"/>
    <mergeCell ref="D17:G17"/>
    <mergeCell ref="D18:G18"/>
    <mergeCell ref="A6:A7"/>
    <mergeCell ref="B6:B7"/>
    <mergeCell ref="C6:C7"/>
    <mergeCell ref="D6:D7"/>
    <mergeCell ref="E6:E7"/>
    <mergeCell ref="F6:F7"/>
    <mergeCell ref="G6:G7"/>
  </mergeCells>
  <pageMargins left="0.39370078740157483" right="0.39370078740157483" top="0.78740157480314965" bottom="0.78740157480314965" header="0.47244094488188981" footer="0.31496062992125984"/>
  <pageSetup paperSize="9" scale="60"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2:S52"/>
  <sheetViews>
    <sheetView view="pageBreakPreview" topLeftCell="B23" zoomScale="75" zoomScaleNormal="75" zoomScaleSheetLayoutView="75" workbookViewId="0">
      <selection activeCell="N32" sqref="N32"/>
    </sheetView>
  </sheetViews>
  <sheetFormatPr defaultRowHeight="18.75"/>
  <cols>
    <col min="1" max="1" width="46" style="2" customWidth="1"/>
    <col min="2" max="2" width="11.85546875" style="19" customWidth="1"/>
    <col min="3" max="3" width="11.140625" style="19" customWidth="1"/>
    <col min="4" max="4" width="16.42578125" style="19" customWidth="1"/>
    <col min="5" max="5" width="16.85546875" style="2" customWidth="1"/>
    <col min="6" max="6" width="16.28515625" style="2" customWidth="1"/>
    <col min="7" max="7" width="17.28515625" style="2" customWidth="1"/>
    <col min="8" max="8" width="17.140625" style="2" customWidth="1"/>
    <col min="9" max="9" width="14.85546875" style="2" customWidth="1"/>
    <col min="10" max="10" width="17.85546875" style="2" customWidth="1"/>
    <col min="11" max="11" width="15.140625" style="2" customWidth="1"/>
    <col min="12" max="12" width="17.28515625" style="2" customWidth="1"/>
    <col min="13" max="13" width="16.5703125" style="2" customWidth="1"/>
    <col min="14" max="14" width="16" style="2" customWidth="1"/>
    <col min="15" max="15" width="16.5703125" style="2" customWidth="1"/>
    <col min="16" max="16" width="16.85546875" style="2" customWidth="1"/>
    <col min="17" max="19" width="16.7109375" style="2" customWidth="1"/>
    <col min="20" max="20" width="15.85546875" style="2" customWidth="1"/>
    <col min="21" max="21" width="15.28515625" style="2" customWidth="1"/>
    <col min="22" max="22" width="15.5703125" style="2" customWidth="1"/>
    <col min="23" max="23" width="20.5703125" style="2" customWidth="1"/>
    <col min="24" max="25" width="14.85546875" style="2" customWidth="1"/>
    <col min="26" max="26" width="14.5703125" style="2" customWidth="1"/>
    <col min="27" max="27" width="13.7109375" style="2" customWidth="1"/>
    <col min="28" max="16384" width="9.140625" style="2"/>
  </cols>
  <sheetData>
    <row r="2" spans="1:19" ht="20.25">
      <c r="B2" s="129"/>
      <c r="C2" s="129"/>
      <c r="D2" s="129"/>
      <c r="E2" s="129"/>
      <c r="F2" s="129"/>
      <c r="G2" s="129"/>
      <c r="H2" s="129"/>
      <c r="I2" s="129"/>
    </row>
    <row r="3" spans="1:19" ht="20.25">
      <c r="A3" s="404" t="s">
        <v>328</v>
      </c>
      <c r="B3" s="404"/>
      <c r="C3" s="404"/>
      <c r="D3" s="404"/>
      <c r="E3" s="404"/>
      <c r="F3" s="404"/>
      <c r="G3" s="404"/>
      <c r="H3" s="404"/>
      <c r="I3" s="404"/>
      <c r="J3" s="404"/>
      <c r="K3" s="133"/>
    </row>
    <row r="4" spans="1:19" ht="15" customHeight="1">
      <c r="A4" s="128"/>
      <c r="B4"/>
      <c r="C4"/>
    </row>
    <row r="5" spans="1:19" ht="19.5" customHeight="1">
      <c r="A5" s="412" t="s">
        <v>330</v>
      </c>
      <c r="B5" s="412"/>
      <c r="C5" s="412"/>
      <c r="D5" s="412"/>
      <c r="E5" s="412"/>
      <c r="F5" s="412"/>
      <c r="G5" s="412"/>
    </row>
    <row r="6" spans="1:19" ht="12.75" customHeight="1">
      <c r="A6" s="46"/>
      <c r="B6" s="5"/>
      <c r="C6" s="5"/>
      <c r="D6" s="5"/>
      <c r="E6" s="5"/>
      <c r="F6" s="5"/>
      <c r="G6" s="5"/>
    </row>
    <row r="7" spans="1:19" ht="32.25" customHeight="1">
      <c r="A7" s="83" t="s">
        <v>250</v>
      </c>
      <c r="B7" s="413" t="s">
        <v>251</v>
      </c>
      <c r="C7" s="413"/>
      <c r="D7" s="413" t="s">
        <v>252</v>
      </c>
      <c r="E7" s="413"/>
      <c r="F7" s="56"/>
      <c r="G7" s="56"/>
    </row>
    <row r="8" spans="1:19" ht="18.75" customHeight="1">
      <c r="A8" s="83">
        <v>1</v>
      </c>
      <c r="B8" s="413">
        <v>2</v>
      </c>
      <c r="C8" s="413"/>
      <c r="D8" s="413">
        <v>3</v>
      </c>
      <c r="E8" s="413"/>
    </row>
    <row r="9" spans="1:19" ht="31.5" customHeight="1">
      <c r="A9" s="415">
        <v>5445296</v>
      </c>
      <c r="B9" s="400" t="s">
        <v>477</v>
      </c>
      <c r="C9" s="401"/>
      <c r="D9" s="414" t="s">
        <v>462</v>
      </c>
      <c r="E9" s="414"/>
      <c r="F9" s="57"/>
      <c r="G9" s="57"/>
    </row>
    <row r="10" spans="1:19" ht="43.5" customHeight="1">
      <c r="A10" s="416"/>
      <c r="B10" s="402"/>
      <c r="C10" s="403"/>
      <c r="D10" s="414" t="s">
        <v>475</v>
      </c>
      <c r="E10" s="414"/>
      <c r="F10" s="57"/>
      <c r="G10" s="57"/>
    </row>
    <row r="11" spans="1:19" s="3" customFormat="1" ht="18.75" customHeight="1">
      <c r="A11" s="57"/>
      <c r="B11" s="37"/>
      <c r="C11" s="37"/>
      <c r="D11" s="37"/>
      <c r="E11" s="21"/>
      <c r="F11" s="21"/>
      <c r="G11" s="21"/>
    </row>
    <row r="12" spans="1:19" ht="20.100000000000001" customHeight="1">
      <c r="A12" s="26" t="s">
        <v>559</v>
      </c>
    </row>
    <row r="13" spans="1:19" ht="20.100000000000001" customHeight="1">
      <c r="A13" s="26"/>
    </row>
    <row r="14" spans="1:19" ht="42.75" customHeight="1">
      <c r="A14" s="405" t="s">
        <v>337</v>
      </c>
      <c r="B14" s="418" t="s">
        <v>104</v>
      </c>
      <c r="C14" s="419"/>
      <c r="D14" s="407" t="s">
        <v>415</v>
      </c>
      <c r="E14" s="408"/>
      <c r="F14" s="409"/>
      <c r="G14" s="410" t="s">
        <v>416</v>
      </c>
      <c r="H14" s="411"/>
      <c r="I14" s="409"/>
      <c r="J14" s="407" t="s">
        <v>502</v>
      </c>
      <c r="K14" s="408"/>
      <c r="L14" s="408"/>
      <c r="M14" s="410" t="s">
        <v>413</v>
      </c>
      <c r="N14" s="411"/>
      <c r="O14" s="417"/>
      <c r="P14" s="37"/>
      <c r="Q14" s="37"/>
      <c r="R14" s="37"/>
      <c r="S14" s="37"/>
    </row>
    <row r="15" spans="1:19" ht="63.75">
      <c r="A15" s="406"/>
      <c r="B15" s="284" t="s">
        <v>516</v>
      </c>
      <c r="C15" s="284" t="s">
        <v>515</v>
      </c>
      <c r="D15" s="284" t="s">
        <v>105</v>
      </c>
      <c r="E15" s="284" t="s">
        <v>106</v>
      </c>
      <c r="F15" s="284" t="s">
        <v>253</v>
      </c>
      <c r="G15" s="284" t="s">
        <v>105</v>
      </c>
      <c r="H15" s="284" t="s">
        <v>106</v>
      </c>
      <c r="I15" s="284" t="s">
        <v>253</v>
      </c>
      <c r="J15" s="284" t="s">
        <v>105</v>
      </c>
      <c r="K15" s="284" t="s">
        <v>106</v>
      </c>
      <c r="L15" s="284" t="s">
        <v>253</v>
      </c>
      <c r="M15" s="284" t="s">
        <v>105</v>
      </c>
      <c r="N15" s="284" t="s">
        <v>106</v>
      </c>
      <c r="O15" s="284" t="s">
        <v>253</v>
      </c>
      <c r="P15" s="37"/>
      <c r="Q15" s="37"/>
      <c r="R15" s="37"/>
      <c r="S15" s="37"/>
    </row>
    <row r="16" spans="1:19" ht="18" customHeight="1">
      <c r="A16" s="6">
        <v>1</v>
      </c>
      <c r="B16" s="7">
        <v>2</v>
      </c>
      <c r="C16" s="7">
        <v>3</v>
      </c>
      <c r="D16" s="7">
        <v>4</v>
      </c>
      <c r="E16" s="7">
        <v>5</v>
      </c>
      <c r="F16" s="7">
        <v>6</v>
      </c>
      <c r="G16" s="7">
        <v>7</v>
      </c>
      <c r="H16" s="7">
        <v>8</v>
      </c>
      <c r="I16" s="7">
        <v>9</v>
      </c>
      <c r="J16" s="7">
        <v>10</v>
      </c>
      <c r="K16" s="7">
        <v>11</v>
      </c>
      <c r="L16" s="7">
        <v>12</v>
      </c>
      <c r="M16" s="7">
        <v>13</v>
      </c>
      <c r="N16" s="7">
        <v>14</v>
      </c>
      <c r="O16" s="7">
        <v>15</v>
      </c>
      <c r="P16" s="21"/>
      <c r="Q16" s="21"/>
      <c r="R16" s="21"/>
      <c r="S16" s="21"/>
    </row>
    <row r="17" spans="1:19" ht="37.5" customHeight="1">
      <c r="A17" s="289" t="s">
        <v>478</v>
      </c>
      <c r="B17" s="78">
        <f>D17/D34*100</f>
        <v>100</v>
      </c>
      <c r="C17" s="73">
        <f>M17/M34*100</f>
        <v>100</v>
      </c>
      <c r="D17" s="69">
        <f>'I.Розшифрування до запланованог'!C9</f>
        <v>81325.100000000006</v>
      </c>
      <c r="E17" s="288"/>
      <c r="F17" s="288"/>
      <c r="G17" s="69">
        <f>'I.Розшифрування до запланованог'!D9</f>
        <v>159495.4</v>
      </c>
      <c r="H17" s="288"/>
      <c r="I17" s="288"/>
      <c r="J17" s="69">
        <v>42493.2</v>
      </c>
      <c r="K17" s="292"/>
      <c r="L17" s="292"/>
      <c r="M17" s="69">
        <f>'I.Розшифрування до запланованог'!F9</f>
        <v>9025.9</v>
      </c>
      <c r="N17" s="288"/>
      <c r="O17" s="288"/>
      <c r="P17" s="283"/>
      <c r="Q17" s="283"/>
      <c r="R17" s="283"/>
      <c r="S17" s="283"/>
    </row>
    <row r="18" spans="1:19" ht="32.25" customHeight="1">
      <c r="A18" s="293" t="s">
        <v>479</v>
      </c>
      <c r="B18" s="12"/>
      <c r="C18" s="12"/>
      <c r="D18" s="12">
        <f>1853</f>
        <v>1853</v>
      </c>
      <c r="E18" s="12" t="s">
        <v>471</v>
      </c>
      <c r="F18" s="286">
        <v>669.68</v>
      </c>
      <c r="G18" s="12">
        <v>4262.3999999999996</v>
      </c>
      <c r="H18" s="58" t="s">
        <v>483</v>
      </c>
      <c r="I18" s="58">
        <v>720</v>
      </c>
      <c r="J18" s="12">
        <v>73.5</v>
      </c>
      <c r="K18" s="12" t="s">
        <v>508</v>
      </c>
      <c r="L18" s="58">
        <v>687</v>
      </c>
      <c r="M18" s="12">
        <v>3342.5</v>
      </c>
      <c r="N18" s="58" t="s">
        <v>496</v>
      </c>
      <c r="O18" s="58">
        <v>733</v>
      </c>
      <c r="P18" s="62"/>
      <c r="Q18" s="62"/>
      <c r="R18" s="62"/>
      <c r="S18" s="62"/>
    </row>
    <row r="19" spans="1:19" ht="36.75" customHeight="1">
      <c r="A19" s="293" t="s">
        <v>482</v>
      </c>
      <c r="B19" s="12"/>
      <c r="C19" s="12"/>
      <c r="D19" s="12">
        <v>26.3</v>
      </c>
      <c r="E19" s="12" t="s">
        <v>463</v>
      </c>
      <c r="F19" s="286">
        <v>939.29</v>
      </c>
      <c r="G19" s="12">
        <v>67.2</v>
      </c>
      <c r="H19" s="58" t="s">
        <v>484</v>
      </c>
      <c r="I19" s="58">
        <v>1034</v>
      </c>
      <c r="J19" s="12">
        <v>18.100000000000001</v>
      </c>
      <c r="K19" s="12" t="s">
        <v>504</v>
      </c>
      <c r="L19" s="286">
        <v>1062.6500000000001</v>
      </c>
      <c r="M19" s="12">
        <v>89.4</v>
      </c>
      <c r="N19" s="58" t="s">
        <v>499</v>
      </c>
      <c r="O19" s="58">
        <v>1146</v>
      </c>
      <c r="P19" s="62"/>
      <c r="Q19" s="62"/>
      <c r="R19" s="62"/>
      <c r="S19" s="62"/>
    </row>
    <row r="20" spans="1:19" ht="24.75" customHeight="1">
      <c r="A20" s="293" t="s">
        <v>555</v>
      </c>
      <c r="B20" s="12"/>
      <c r="C20" s="12"/>
      <c r="D20" s="12">
        <v>28.5</v>
      </c>
      <c r="E20" s="12" t="s">
        <v>472</v>
      </c>
      <c r="F20" s="286">
        <v>1583.33</v>
      </c>
      <c r="G20" s="12">
        <v>77</v>
      </c>
      <c r="H20" s="58" t="s">
        <v>485</v>
      </c>
      <c r="I20" s="58">
        <v>1712</v>
      </c>
      <c r="J20" s="12">
        <v>21.9</v>
      </c>
      <c r="K20" s="12" t="s">
        <v>505</v>
      </c>
      <c r="L20" s="286">
        <v>1688.75</v>
      </c>
      <c r="M20" s="12">
        <v>92.8</v>
      </c>
      <c r="N20" s="58" t="s">
        <v>498</v>
      </c>
      <c r="O20" s="58">
        <v>1820</v>
      </c>
      <c r="P20" s="62"/>
      <c r="Q20" s="62"/>
      <c r="R20" s="62"/>
      <c r="S20" s="62"/>
    </row>
    <row r="21" spans="1:19" ht="21.75" customHeight="1">
      <c r="A21" s="293" t="s">
        <v>556</v>
      </c>
      <c r="B21" s="12"/>
      <c r="C21" s="12"/>
      <c r="D21" s="12">
        <v>30.5</v>
      </c>
      <c r="E21" s="12" t="s">
        <v>473</v>
      </c>
      <c r="F21" s="286">
        <v>314.43</v>
      </c>
      <c r="G21" s="12">
        <v>58.1</v>
      </c>
      <c r="H21" s="58" t="s">
        <v>486</v>
      </c>
      <c r="I21" s="58">
        <v>342</v>
      </c>
      <c r="J21" s="12">
        <v>28.1</v>
      </c>
      <c r="K21" s="12" t="s">
        <v>506</v>
      </c>
      <c r="L21" s="286">
        <v>337.75</v>
      </c>
      <c r="M21" s="12">
        <v>64.099999999999994</v>
      </c>
      <c r="N21" s="58" t="s">
        <v>497</v>
      </c>
      <c r="O21" s="58">
        <v>364</v>
      </c>
      <c r="P21" s="62"/>
      <c r="Q21" s="62"/>
      <c r="R21" s="62"/>
      <c r="S21" s="62"/>
    </row>
    <row r="22" spans="1:19" ht="21.75" customHeight="1">
      <c r="A22" s="294" t="s">
        <v>480</v>
      </c>
      <c r="B22" s="12"/>
      <c r="C22" s="12"/>
      <c r="D22" s="12">
        <v>254.1</v>
      </c>
      <c r="E22" s="12" t="s">
        <v>488</v>
      </c>
      <c r="F22" s="286">
        <v>1.49</v>
      </c>
      <c r="G22" s="12">
        <v>259.39999999999998</v>
      </c>
      <c r="H22" s="58" t="s">
        <v>487</v>
      </c>
      <c r="I22" s="286">
        <v>1.61</v>
      </c>
      <c r="J22" s="12">
        <v>170</v>
      </c>
      <c r="K22" s="12" t="s">
        <v>507</v>
      </c>
      <c r="L22" s="286">
        <v>1.67</v>
      </c>
      <c r="M22" s="12">
        <v>396</v>
      </c>
      <c r="N22" s="58" t="s">
        <v>500</v>
      </c>
      <c r="O22" s="286">
        <v>1.8</v>
      </c>
      <c r="P22" s="62"/>
      <c r="Q22" s="62"/>
      <c r="R22" s="62"/>
      <c r="S22" s="62"/>
    </row>
    <row r="23" spans="1:19" ht="31.5" customHeight="1">
      <c r="A23" s="293" t="s">
        <v>557</v>
      </c>
      <c r="B23" s="12"/>
      <c r="C23" s="12"/>
      <c r="D23" s="12">
        <v>336.8</v>
      </c>
      <c r="E23" s="12" t="s">
        <v>474</v>
      </c>
      <c r="F23" s="12"/>
      <c r="G23" s="12">
        <v>2903.3</v>
      </c>
      <c r="H23" s="12" t="s">
        <v>474</v>
      </c>
      <c r="I23" s="58"/>
      <c r="J23" s="12">
        <v>127.3</v>
      </c>
      <c r="K23" s="12" t="s">
        <v>474</v>
      </c>
      <c r="L23" s="58"/>
      <c r="M23" s="12">
        <v>2839.1</v>
      </c>
      <c r="N23" s="12" t="s">
        <v>474</v>
      </c>
      <c r="O23" s="58"/>
      <c r="P23" s="62"/>
      <c r="Q23" s="62"/>
      <c r="R23" s="62"/>
      <c r="S23" s="62"/>
    </row>
    <row r="24" spans="1:19" ht="30" customHeight="1">
      <c r="A24" s="8" t="s">
        <v>460</v>
      </c>
      <c r="B24" s="12"/>
      <c r="C24" s="12"/>
      <c r="D24" s="12">
        <v>990.5</v>
      </c>
      <c r="E24" s="58" t="s">
        <v>470</v>
      </c>
      <c r="F24" s="286">
        <v>2.2200000000000002</v>
      </c>
      <c r="G24" s="12">
        <v>1237.3</v>
      </c>
      <c r="H24" s="58" t="s">
        <v>481</v>
      </c>
      <c r="I24" s="286">
        <f>G24/516330*1000</f>
        <v>2.3963356767958475</v>
      </c>
      <c r="J24" s="12">
        <v>718.3</v>
      </c>
      <c r="K24" s="12" t="s">
        <v>503</v>
      </c>
      <c r="L24" s="286">
        <v>3.02</v>
      </c>
      <c r="M24" s="12">
        <v>2202</v>
      </c>
      <c r="N24" s="58" t="s">
        <v>501</v>
      </c>
      <c r="O24" s="296">
        <v>2.895</v>
      </c>
      <c r="P24" s="62"/>
      <c r="Q24" s="62"/>
      <c r="R24" s="62"/>
      <c r="S24" s="62"/>
    </row>
    <row r="25" spans="1:19" ht="67.5" customHeight="1">
      <c r="A25" s="290" t="s">
        <v>532</v>
      </c>
      <c r="B25" s="324">
        <f>D25/D34*100</f>
        <v>0</v>
      </c>
      <c r="C25" s="69">
        <f>M25/M34*100</f>
        <v>0</v>
      </c>
      <c r="D25" s="69"/>
      <c r="E25" s="69"/>
      <c r="F25" s="69"/>
      <c r="G25" s="323">
        <f>'I.Розшифрування до запланованог'!D88</f>
        <v>0</v>
      </c>
      <c r="H25" s="291"/>
      <c r="I25" s="291"/>
      <c r="J25" s="69"/>
      <c r="K25" s="69"/>
      <c r="L25" s="291"/>
      <c r="M25" s="323"/>
      <c r="N25" s="329"/>
      <c r="O25" s="329"/>
      <c r="P25" s="62"/>
      <c r="Q25" s="62"/>
      <c r="R25" s="62"/>
      <c r="S25" s="62"/>
    </row>
    <row r="26" spans="1:19" ht="30" customHeight="1">
      <c r="A26" s="262" t="s">
        <v>464</v>
      </c>
      <c r="B26" s="12"/>
      <c r="C26" s="287"/>
      <c r="D26" s="12">
        <v>41974.700000000004</v>
      </c>
      <c r="E26" s="12" t="s">
        <v>495</v>
      </c>
      <c r="F26" s="12">
        <v>1143.0999999999999</v>
      </c>
      <c r="G26" s="12">
        <v>47973.3</v>
      </c>
      <c r="H26" s="58" t="s">
        <v>509</v>
      </c>
      <c r="I26" s="58">
        <v>684</v>
      </c>
      <c r="J26" s="12">
        <f>16121-91.2</f>
        <v>16029.8</v>
      </c>
      <c r="K26" s="12" t="s">
        <v>523</v>
      </c>
      <c r="L26" s="58">
        <v>967</v>
      </c>
      <c r="M26" s="324"/>
      <c r="N26" s="330"/>
      <c r="O26" s="330"/>
      <c r="P26" s="62"/>
      <c r="Q26" s="62"/>
      <c r="R26" s="62"/>
      <c r="S26" s="62"/>
    </row>
    <row r="27" spans="1:19" ht="25.5" customHeight="1">
      <c r="A27" s="262" t="s">
        <v>465</v>
      </c>
      <c r="B27" s="12"/>
      <c r="C27" s="287"/>
      <c r="D27" s="12">
        <v>3795.5</v>
      </c>
      <c r="E27" s="12" t="s">
        <v>494</v>
      </c>
      <c r="F27" s="12">
        <v>243.5</v>
      </c>
      <c r="G27" s="12">
        <v>2856.1</v>
      </c>
      <c r="H27" s="58" t="s">
        <v>510</v>
      </c>
      <c r="I27" s="58">
        <v>408</v>
      </c>
      <c r="J27" s="12">
        <v>1179</v>
      </c>
      <c r="K27" s="12" t="s">
        <v>521</v>
      </c>
      <c r="L27" s="58">
        <v>335</v>
      </c>
      <c r="M27" s="324"/>
      <c r="N27" s="330"/>
      <c r="O27" s="330"/>
      <c r="P27" s="62"/>
      <c r="Q27" s="62"/>
      <c r="R27" s="62"/>
      <c r="S27" s="62"/>
    </row>
    <row r="28" spans="1:19" ht="32.25" customHeight="1">
      <c r="A28" s="262" t="s">
        <v>466</v>
      </c>
      <c r="B28" s="12"/>
      <c r="C28" s="287"/>
      <c r="D28" s="12">
        <v>10742</v>
      </c>
      <c r="E28" s="12" t="s">
        <v>493</v>
      </c>
      <c r="F28" s="12">
        <v>335.4</v>
      </c>
      <c r="G28" s="12">
        <v>9946</v>
      </c>
      <c r="H28" s="58" t="s">
        <v>511</v>
      </c>
      <c r="I28" s="58">
        <v>557</v>
      </c>
      <c r="J28" s="12">
        <v>2728.2</v>
      </c>
      <c r="K28" s="12" t="s">
        <v>522</v>
      </c>
      <c r="L28" s="58">
        <v>542</v>
      </c>
      <c r="M28" s="324"/>
      <c r="N28" s="330"/>
      <c r="O28" s="330"/>
      <c r="P28" s="62"/>
      <c r="Q28" s="62"/>
      <c r="R28" s="62"/>
      <c r="S28" s="62"/>
    </row>
    <row r="29" spans="1:19" ht="126.75" customHeight="1">
      <c r="A29" s="262" t="s">
        <v>469</v>
      </c>
      <c r="B29" s="12"/>
      <c r="C29" s="287"/>
      <c r="D29" s="12">
        <v>1861.2</v>
      </c>
      <c r="E29" s="392" t="s">
        <v>519</v>
      </c>
      <c r="F29" s="393"/>
      <c r="G29" s="12">
        <v>2722.9</v>
      </c>
      <c r="H29" s="394" t="s">
        <v>520</v>
      </c>
      <c r="I29" s="395"/>
      <c r="J29" s="12">
        <v>1777.4</v>
      </c>
      <c r="K29" s="392" t="s">
        <v>538</v>
      </c>
      <c r="L29" s="393"/>
      <c r="M29" s="324"/>
      <c r="N29" s="332"/>
      <c r="O29" s="332"/>
      <c r="P29" s="62"/>
      <c r="Q29" s="62"/>
      <c r="R29" s="62"/>
      <c r="S29" s="62"/>
    </row>
    <row r="30" spans="1:19" ht="43.5" customHeight="1">
      <c r="A30" s="262" t="s">
        <v>467</v>
      </c>
      <c r="B30" s="12"/>
      <c r="C30" s="287"/>
      <c r="D30" s="12">
        <v>871</v>
      </c>
      <c r="E30" s="304" t="s">
        <v>489</v>
      </c>
      <c r="F30" s="295" t="s">
        <v>513</v>
      </c>
      <c r="G30" s="12">
        <v>6620.2</v>
      </c>
      <c r="H30" s="58" t="s">
        <v>531</v>
      </c>
      <c r="I30" s="295" t="s">
        <v>513</v>
      </c>
      <c r="J30" s="12">
        <v>193.8</v>
      </c>
      <c r="K30" s="58" t="s">
        <v>525</v>
      </c>
      <c r="L30" s="295" t="s">
        <v>526</v>
      </c>
      <c r="M30" s="324"/>
      <c r="N30" s="330"/>
      <c r="O30" s="331"/>
      <c r="P30" s="62"/>
      <c r="Q30" s="62"/>
      <c r="R30" s="62"/>
      <c r="S30" s="62"/>
    </row>
    <row r="31" spans="1:19" ht="72" customHeight="1">
      <c r="A31" s="262" t="s">
        <v>468</v>
      </c>
      <c r="B31" s="12"/>
      <c r="C31" s="287"/>
      <c r="D31" s="12">
        <v>1912.7</v>
      </c>
      <c r="E31" s="396" t="s">
        <v>490</v>
      </c>
      <c r="F31" s="397"/>
      <c r="G31" s="12">
        <v>4266.6000000000004</v>
      </c>
      <c r="H31" s="398" t="s">
        <v>512</v>
      </c>
      <c r="I31" s="399"/>
      <c r="J31" s="12">
        <v>1240</v>
      </c>
      <c r="K31" s="12">
        <v>0</v>
      </c>
      <c r="L31" s="58"/>
      <c r="M31" s="324"/>
      <c r="N31" s="333"/>
      <c r="O31" s="333"/>
      <c r="P31" s="62"/>
      <c r="Q31" s="62"/>
      <c r="R31" s="62"/>
      <c r="S31" s="62"/>
    </row>
    <row r="32" spans="1:19" ht="126.75" customHeight="1">
      <c r="A32" s="297" t="s">
        <v>461</v>
      </c>
      <c r="B32" s="12"/>
      <c r="C32" s="287"/>
      <c r="D32" s="12">
        <v>16524.500000000004</v>
      </c>
      <c r="E32" s="392" t="s">
        <v>491</v>
      </c>
      <c r="F32" s="393"/>
      <c r="G32" s="12">
        <v>75328.899999999994</v>
      </c>
      <c r="H32" s="390" t="s">
        <v>514</v>
      </c>
      <c r="I32" s="391"/>
      <c r="J32" s="12">
        <v>18187.8</v>
      </c>
      <c r="K32" s="390" t="s">
        <v>524</v>
      </c>
      <c r="L32" s="391"/>
      <c r="M32" s="324"/>
      <c r="N32" s="334"/>
      <c r="O32" s="334"/>
      <c r="P32" s="62"/>
      <c r="Q32" s="62"/>
      <c r="R32" s="62"/>
      <c r="S32" s="62"/>
    </row>
    <row r="33" spans="1:19" ht="42.75" customHeight="1">
      <c r="A33" s="8" t="s">
        <v>459</v>
      </c>
      <c r="B33" s="12"/>
      <c r="C33" s="12"/>
      <c r="D33" s="12">
        <v>123.8</v>
      </c>
      <c r="E33" s="388" t="s">
        <v>492</v>
      </c>
      <c r="F33" s="389"/>
      <c r="G33" s="12">
        <v>916.6</v>
      </c>
      <c r="H33" s="388" t="s">
        <v>518</v>
      </c>
      <c r="I33" s="389"/>
      <c r="J33" s="12">
        <v>0</v>
      </c>
      <c r="K33" s="12"/>
      <c r="L33" s="58"/>
      <c r="M33" s="324"/>
      <c r="N33" s="335"/>
      <c r="O33" s="335"/>
      <c r="P33" s="62"/>
      <c r="Q33" s="62"/>
      <c r="R33" s="62"/>
      <c r="S33" s="62"/>
    </row>
    <row r="34" spans="1:19" ht="33" customHeight="1">
      <c r="A34" s="289" t="s">
        <v>28</v>
      </c>
      <c r="B34" s="130">
        <f>B17+B25</f>
        <v>100</v>
      </c>
      <c r="C34" s="130">
        <f>C17+C25</f>
        <v>100</v>
      </c>
      <c r="D34" s="285">
        <f>D17+D25</f>
        <v>81325.100000000006</v>
      </c>
      <c r="E34" s="130"/>
      <c r="F34" s="130"/>
      <c r="G34" s="285">
        <f>G17+G25</f>
        <v>159495.4</v>
      </c>
      <c r="H34" s="130"/>
      <c r="I34" s="130"/>
      <c r="J34" s="61">
        <f>J17+J25</f>
        <v>42493.2</v>
      </c>
      <c r="K34" s="61"/>
      <c r="L34" s="61"/>
      <c r="M34" s="285">
        <f>M17+M25</f>
        <v>9025.9</v>
      </c>
      <c r="N34" s="131"/>
      <c r="O34" s="131"/>
      <c r="P34" s="5"/>
      <c r="Q34" s="5"/>
      <c r="R34" s="5"/>
      <c r="S34" s="5"/>
    </row>
    <row r="35" spans="1:19" ht="21.95" customHeight="1">
      <c r="A35" s="20"/>
      <c r="B35" s="5"/>
      <c r="C35" s="5"/>
      <c r="D35" s="242"/>
      <c r="E35" s="5"/>
      <c r="F35" s="5"/>
      <c r="G35" s="5"/>
      <c r="H35" s="5"/>
      <c r="I35" s="5"/>
      <c r="J35" s="5"/>
      <c r="K35" s="5"/>
      <c r="L35" s="5"/>
      <c r="M35" s="5"/>
      <c r="N35" s="5"/>
      <c r="O35" s="5"/>
      <c r="P35" s="5"/>
      <c r="Q35" s="5"/>
      <c r="R35" s="5"/>
      <c r="S35" s="5"/>
    </row>
    <row r="36" spans="1:19" ht="15.75" customHeight="1">
      <c r="A36" s="13"/>
      <c r="B36" s="5"/>
      <c r="C36" s="5"/>
      <c r="D36" s="242"/>
      <c r="E36" s="5"/>
      <c r="F36" s="5"/>
      <c r="G36" s="5"/>
      <c r="H36" s="5"/>
      <c r="I36" s="5"/>
      <c r="J36" s="5"/>
      <c r="K36" s="5"/>
      <c r="L36" s="5"/>
      <c r="M36" s="5"/>
      <c r="N36" s="5"/>
      <c r="O36" s="5"/>
      <c r="P36" s="5"/>
      <c r="Q36" s="5"/>
      <c r="R36" s="5"/>
      <c r="S36" s="5"/>
    </row>
    <row r="37" spans="1:19" ht="20.100000000000001" customHeight="1">
      <c r="A37" s="5" t="s">
        <v>254</v>
      </c>
      <c r="B37" s="18"/>
      <c r="C37" s="18"/>
      <c r="D37" s="18"/>
      <c r="E37" s="5"/>
      <c r="F37" s="5"/>
      <c r="G37" s="5"/>
      <c r="H37" s="5"/>
      <c r="I37" s="5"/>
      <c r="J37" s="5"/>
      <c r="K37" s="5"/>
      <c r="L37" s="5"/>
      <c r="M37" s="5"/>
    </row>
    <row r="38" spans="1:19" ht="9.75" customHeight="1">
      <c r="A38" s="5"/>
      <c r="B38" s="18"/>
      <c r="C38" s="18"/>
      <c r="D38" s="18"/>
      <c r="E38" s="5"/>
      <c r="F38" s="5"/>
      <c r="G38" s="5"/>
      <c r="H38" s="5"/>
      <c r="I38" s="5"/>
      <c r="J38" s="5"/>
      <c r="K38" s="5"/>
      <c r="L38" s="5"/>
      <c r="M38" s="5"/>
    </row>
    <row r="39" spans="1:19" ht="18" customHeight="1">
      <c r="A39" s="423" t="s">
        <v>331</v>
      </c>
      <c r="B39" s="420" t="s">
        <v>258</v>
      </c>
      <c r="C39" s="421"/>
      <c r="D39" s="422"/>
      <c r="E39" s="436" t="s">
        <v>109</v>
      </c>
      <c r="F39" s="428" t="s">
        <v>108</v>
      </c>
      <c r="G39" s="438"/>
      <c r="H39" s="438"/>
      <c r="I39" s="438"/>
      <c r="J39" s="429"/>
      <c r="K39" s="428" t="s">
        <v>305</v>
      </c>
      <c r="L39" s="433"/>
      <c r="M39" s="434"/>
      <c r="N39" s="37"/>
      <c r="O39" s="37"/>
    </row>
    <row r="40" spans="1:19" ht="18" customHeight="1">
      <c r="A40" s="424"/>
      <c r="B40" s="423" t="s">
        <v>28</v>
      </c>
      <c r="C40" s="428" t="s">
        <v>54</v>
      </c>
      <c r="D40" s="429"/>
      <c r="E40" s="437"/>
      <c r="F40" s="436" t="s">
        <v>255</v>
      </c>
      <c r="G40" s="436" t="s">
        <v>259</v>
      </c>
      <c r="H40" s="436" t="s">
        <v>260</v>
      </c>
      <c r="I40" s="426" t="s">
        <v>261</v>
      </c>
      <c r="J40" s="405" t="s">
        <v>262</v>
      </c>
      <c r="K40" s="423" t="s">
        <v>28</v>
      </c>
      <c r="L40" s="431" t="s">
        <v>54</v>
      </c>
      <c r="M40" s="432"/>
      <c r="N40" s="21"/>
      <c r="O40" s="21"/>
    </row>
    <row r="41" spans="1:19" ht="41.25" customHeight="1">
      <c r="A41" s="425"/>
      <c r="B41" s="430"/>
      <c r="C41" s="252" t="s">
        <v>256</v>
      </c>
      <c r="D41" s="252" t="s">
        <v>257</v>
      </c>
      <c r="E41" s="406"/>
      <c r="F41" s="406"/>
      <c r="G41" s="435"/>
      <c r="H41" s="406"/>
      <c r="I41" s="427"/>
      <c r="J41" s="406"/>
      <c r="K41" s="435"/>
      <c r="L41" s="253" t="s">
        <v>256</v>
      </c>
      <c r="M41" s="253" t="s">
        <v>257</v>
      </c>
      <c r="N41" s="62"/>
      <c r="O41" s="62"/>
    </row>
    <row r="42" spans="1:19">
      <c r="A42" s="6">
        <v>1</v>
      </c>
      <c r="B42" s="132">
        <v>2</v>
      </c>
      <c r="C42" s="132">
        <v>3</v>
      </c>
      <c r="D42" s="132">
        <v>4</v>
      </c>
      <c r="E42" s="6">
        <v>5</v>
      </c>
      <c r="F42" s="6">
        <v>6</v>
      </c>
      <c r="G42" s="6">
        <v>7</v>
      </c>
      <c r="H42" s="6">
        <v>8</v>
      </c>
      <c r="I42" s="6">
        <v>9</v>
      </c>
      <c r="J42" s="6">
        <v>10</v>
      </c>
      <c r="K42" s="6">
        <v>11</v>
      </c>
      <c r="L42" s="6">
        <v>12</v>
      </c>
      <c r="M42" s="6">
        <v>13</v>
      </c>
    </row>
    <row r="43" spans="1:19" ht="20.25" customHeight="1">
      <c r="A43" s="249" t="s">
        <v>263</v>
      </c>
      <c r="B43" s="132"/>
      <c r="C43" s="132"/>
      <c r="D43" s="132"/>
      <c r="E43" s="16"/>
      <c r="F43" s="16"/>
      <c r="G43" s="16"/>
      <c r="H43" s="16"/>
      <c r="I43" s="16"/>
      <c r="J43" s="16"/>
      <c r="K43" s="16"/>
      <c r="L43" s="16"/>
      <c r="M43" s="16"/>
    </row>
    <row r="44" spans="1:19">
      <c r="A44" s="250" t="s">
        <v>54</v>
      </c>
      <c r="B44" s="132"/>
      <c r="C44" s="132"/>
      <c r="D44" s="132"/>
      <c r="E44" s="16"/>
      <c r="F44" s="16"/>
      <c r="G44" s="16"/>
      <c r="H44" s="16"/>
      <c r="I44" s="16"/>
      <c r="J44" s="16"/>
      <c r="K44" s="16"/>
      <c r="L44" s="16"/>
      <c r="M44" s="16"/>
      <c r="N44" s="3"/>
    </row>
    <row r="45" spans="1:19" ht="18" customHeight="1">
      <c r="A45" s="249" t="s">
        <v>264</v>
      </c>
      <c r="B45" s="132"/>
      <c r="C45" s="132"/>
      <c r="D45" s="132"/>
      <c r="E45" s="16"/>
      <c r="F45" s="16"/>
      <c r="G45" s="16"/>
      <c r="H45" s="16"/>
      <c r="I45" s="16"/>
      <c r="J45" s="16"/>
      <c r="K45" s="16"/>
      <c r="L45" s="6"/>
      <c r="M45" s="6"/>
      <c r="N45" s="4"/>
    </row>
    <row r="46" spans="1:19">
      <c r="A46" s="250" t="s">
        <v>54</v>
      </c>
      <c r="B46" s="132"/>
      <c r="C46" s="132"/>
      <c r="D46" s="132"/>
      <c r="E46" s="16"/>
      <c r="F46" s="16"/>
      <c r="G46" s="16"/>
      <c r="H46" s="16"/>
      <c r="I46" s="16"/>
      <c r="J46" s="16"/>
      <c r="K46" s="16"/>
      <c r="L46" s="16"/>
      <c r="M46" s="16"/>
    </row>
    <row r="47" spans="1:19" ht="24" customHeight="1">
      <c r="A47" s="249" t="s">
        <v>265</v>
      </c>
      <c r="B47" s="132"/>
      <c r="C47" s="132"/>
      <c r="D47" s="132"/>
      <c r="E47" s="16"/>
      <c r="F47" s="16"/>
      <c r="G47" s="16"/>
      <c r="H47" s="16"/>
      <c r="I47" s="16"/>
      <c r="J47" s="16"/>
      <c r="K47" s="16"/>
      <c r="L47" s="16"/>
      <c r="M47" s="16"/>
    </row>
    <row r="48" spans="1:19">
      <c r="A48" s="250" t="s">
        <v>54</v>
      </c>
      <c r="B48" s="132"/>
      <c r="C48" s="132"/>
      <c r="D48" s="132"/>
      <c r="E48" s="16"/>
      <c r="F48" s="16"/>
      <c r="G48" s="16"/>
      <c r="H48" s="16"/>
      <c r="I48" s="16"/>
      <c r="J48" s="16"/>
      <c r="K48" s="16"/>
      <c r="L48" s="16"/>
      <c r="M48" s="16"/>
    </row>
    <row r="49" spans="1:13">
      <c r="A49" s="251" t="s">
        <v>266</v>
      </c>
      <c r="B49" s="132"/>
      <c r="C49" s="132"/>
      <c r="D49" s="132"/>
      <c r="E49" s="16"/>
      <c r="F49" s="16"/>
      <c r="G49" s="16"/>
      <c r="H49" s="16"/>
      <c r="I49" s="16"/>
      <c r="J49" s="16"/>
      <c r="K49" s="16"/>
      <c r="L49" s="16"/>
      <c r="M49" s="16"/>
    </row>
    <row r="50" spans="1:13" ht="45.75" customHeight="1"/>
    <row r="51" spans="1:13" ht="20.25">
      <c r="A51" s="320" t="s">
        <v>546</v>
      </c>
      <c r="E51" s="2" t="s">
        <v>55</v>
      </c>
      <c r="I51" s="2" t="s">
        <v>307</v>
      </c>
    </row>
    <row r="52" spans="1:13">
      <c r="B52" s="19" t="s">
        <v>41</v>
      </c>
      <c r="E52" s="2" t="s">
        <v>306</v>
      </c>
      <c r="I52" s="2" t="s">
        <v>309</v>
      </c>
    </row>
  </sheetData>
  <mergeCells count="40">
    <mergeCell ref="M14:O14"/>
    <mergeCell ref="B14:C14"/>
    <mergeCell ref="B39:D39"/>
    <mergeCell ref="A39:A41"/>
    <mergeCell ref="I40:I41"/>
    <mergeCell ref="C40:D40"/>
    <mergeCell ref="B40:B41"/>
    <mergeCell ref="L40:M40"/>
    <mergeCell ref="K39:M39"/>
    <mergeCell ref="K40:K41"/>
    <mergeCell ref="G40:G41"/>
    <mergeCell ref="H40:H41"/>
    <mergeCell ref="E39:E41"/>
    <mergeCell ref="F40:F41"/>
    <mergeCell ref="J40:J41"/>
    <mergeCell ref="F39:J39"/>
    <mergeCell ref="B9:C10"/>
    <mergeCell ref="A3:J3"/>
    <mergeCell ref="A14:A15"/>
    <mergeCell ref="D14:F14"/>
    <mergeCell ref="G14:I14"/>
    <mergeCell ref="J14:L14"/>
    <mergeCell ref="A5:G5"/>
    <mergeCell ref="B7:C7"/>
    <mergeCell ref="B8:C8"/>
    <mergeCell ref="D7:E7"/>
    <mergeCell ref="D8:E8"/>
    <mergeCell ref="D9:E9"/>
    <mergeCell ref="D10:E10"/>
    <mergeCell ref="A9:A10"/>
    <mergeCell ref="E33:F33"/>
    <mergeCell ref="H33:I33"/>
    <mergeCell ref="K32:L32"/>
    <mergeCell ref="E29:F29"/>
    <mergeCell ref="H29:I29"/>
    <mergeCell ref="E31:F31"/>
    <mergeCell ref="H31:I31"/>
    <mergeCell ref="E32:F32"/>
    <mergeCell ref="H32:I32"/>
    <mergeCell ref="K29:L29"/>
  </mergeCells>
  <phoneticPr fontId="4" type="noConversion"/>
  <pageMargins left="0.70866141732283472" right="0.19685039370078741" top="0.78740157480314965" bottom="0.78740157480314965" header="0.27559055118110237" footer="0.15748031496062992"/>
  <pageSetup paperSize="9" scale="50" fitToHeight="0" orientation="landscape" horizontalDpi="1200" verticalDpi="1200" r:id="rId1"/>
  <headerFooter alignWithMargins="0">
    <oddHeader xml:space="preserve">&amp;C&amp;"Times New Roman,обычный"&amp;14 
13
&amp;R
&amp;"Times New Roman,обычный"&amp;14Продовження додатка 1
</oddHeader>
  </headerFooter>
  <colBreaks count="1" manualBreakCount="1">
    <brk id="15"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AA43"/>
  <sheetViews>
    <sheetView tabSelected="1" view="pageBreakPreview" topLeftCell="E1" zoomScale="75" zoomScaleNormal="75" zoomScaleSheetLayoutView="75" workbookViewId="0">
      <selection activeCell="W26" sqref="W26"/>
    </sheetView>
  </sheetViews>
  <sheetFormatPr defaultRowHeight="12.75"/>
  <cols>
    <col min="1" max="1" width="7.5703125" customWidth="1"/>
    <col min="2" max="2" width="45.7109375" customWidth="1"/>
    <col min="3" max="3" width="12" customWidth="1"/>
    <col min="4" max="4" width="6.5703125" customWidth="1"/>
    <col min="5" max="5" width="10.7109375" customWidth="1"/>
    <col min="6" max="6" width="9.5703125" customWidth="1"/>
    <col min="7" max="7" width="9.7109375" customWidth="1"/>
    <col min="8" max="8" width="14.42578125" customWidth="1"/>
    <col min="9" max="9" width="11" customWidth="1"/>
    <col min="10" max="10" width="11.85546875" customWidth="1"/>
    <col min="11" max="11" width="11" customWidth="1"/>
    <col min="12" max="12" width="12.28515625" customWidth="1"/>
    <col min="13" max="13" width="13.42578125" customWidth="1"/>
    <col min="14" max="14" width="8.42578125" customWidth="1"/>
    <col min="15" max="15" width="9.28515625" customWidth="1"/>
    <col min="16" max="16" width="8.28515625" customWidth="1"/>
    <col min="17" max="17" width="8.7109375" customWidth="1"/>
    <col min="18" max="18" width="11.28515625" customWidth="1"/>
    <col min="19" max="21" width="9.140625" customWidth="1"/>
    <col min="22" max="22" width="7.7109375" customWidth="1"/>
    <col min="23" max="23" width="13.28515625" customWidth="1"/>
    <col min="25" max="25" width="11.85546875" customWidth="1"/>
    <col min="26" max="26" width="12" customWidth="1"/>
    <col min="27" max="27" width="12.42578125" customWidth="1"/>
  </cols>
  <sheetData>
    <row r="1" spans="1:27" ht="7.5" customHeight="1"/>
    <row r="2" spans="1:27" ht="9" customHeight="1"/>
    <row r="3" spans="1:27" ht="7.5" customHeight="1"/>
    <row r="4" spans="1:27" ht="25.5">
      <c r="A4" s="445" t="s">
        <v>267</v>
      </c>
      <c r="B4" s="445"/>
      <c r="C4" s="445"/>
      <c r="D4" s="445"/>
      <c r="E4" s="445"/>
      <c r="F4" s="2"/>
      <c r="G4" s="2"/>
      <c r="H4" s="2"/>
      <c r="I4" s="2"/>
      <c r="J4" s="2"/>
      <c r="K4" s="2"/>
      <c r="L4" s="2"/>
      <c r="M4" s="2"/>
      <c r="N4" s="2"/>
      <c r="O4" s="2"/>
      <c r="P4" s="2"/>
      <c r="Q4" s="2"/>
    </row>
    <row r="5" spans="1:27" ht="9" customHeight="1">
      <c r="A5" s="2"/>
      <c r="B5" s="19"/>
      <c r="C5" s="19"/>
      <c r="D5" s="19"/>
      <c r="E5" s="2"/>
      <c r="F5" s="2"/>
      <c r="G5" s="2"/>
      <c r="H5" s="2"/>
      <c r="I5" s="2"/>
      <c r="J5" s="2"/>
      <c r="K5" s="2"/>
      <c r="L5" s="2"/>
      <c r="M5" s="2"/>
      <c r="N5" s="2"/>
      <c r="O5" s="2"/>
      <c r="P5" s="2"/>
      <c r="Q5" s="2"/>
    </row>
    <row r="6" spans="1:27" ht="31.5" customHeight="1">
      <c r="A6" s="361" t="s">
        <v>268</v>
      </c>
      <c r="B6" s="340" t="s">
        <v>269</v>
      </c>
      <c r="C6" s="361" t="s">
        <v>270</v>
      </c>
      <c r="D6" s="440"/>
      <c r="E6" s="440"/>
      <c r="F6" s="440"/>
      <c r="G6" s="441"/>
      <c r="H6" s="361" t="s">
        <v>271</v>
      </c>
      <c r="I6" s="440"/>
      <c r="J6" s="440"/>
      <c r="K6" s="440"/>
      <c r="L6" s="441"/>
      <c r="M6" s="361" t="s">
        <v>272</v>
      </c>
      <c r="N6" s="440"/>
      <c r="O6" s="440"/>
      <c r="P6" s="440"/>
      <c r="Q6" s="441"/>
      <c r="R6" s="361" t="s">
        <v>273</v>
      </c>
      <c r="S6" s="440"/>
      <c r="T6" s="440"/>
      <c r="U6" s="440"/>
      <c r="V6" s="441"/>
      <c r="W6" s="361" t="s">
        <v>28</v>
      </c>
      <c r="X6" s="362"/>
      <c r="Y6" s="362"/>
      <c r="Z6" s="362"/>
      <c r="AA6" s="363"/>
    </row>
    <row r="7" spans="1:27" ht="18.75">
      <c r="A7" s="361"/>
      <c r="B7" s="439"/>
      <c r="C7" s="341" t="s">
        <v>414</v>
      </c>
      <c r="D7" s="361" t="s">
        <v>274</v>
      </c>
      <c r="E7" s="440"/>
      <c r="F7" s="440"/>
      <c r="G7" s="441"/>
      <c r="H7" s="341" t="s">
        <v>414</v>
      </c>
      <c r="I7" s="361" t="s">
        <v>274</v>
      </c>
      <c r="J7" s="440"/>
      <c r="K7" s="440"/>
      <c r="L7" s="441"/>
      <c r="M7" s="341" t="s">
        <v>414</v>
      </c>
      <c r="N7" s="340" t="s">
        <v>274</v>
      </c>
      <c r="O7" s="439"/>
      <c r="P7" s="439"/>
      <c r="Q7" s="439"/>
      <c r="R7" s="341" t="s">
        <v>66</v>
      </c>
      <c r="S7" s="361" t="s">
        <v>274</v>
      </c>
      <c r="T7" s="440"/>
      <c r="U7" s="440"/>
      <c r="V7" s="441"/>
      <c r="W7" s="341" t="s">
        <v>66</v>
      </c>
      <c r="X7" s="455" t="s">
        <v>274</v>
      </c>
      <c r="Y7" s="456"/>
      <c r="Z7" s="456"/>
      <c r="AA7" s="457"/>
    </row>
    <row r="8" spans="1:27" ht="18.75">
      <c r="A8" s="361"/>
      <c r="B8" s="439"/>
      <c r="C8" s="444"/>
      <c r="D8" s="7" t="s">
        <v>275</v>
      </c>
      <c r="E8" s="7" t="s">
        <v>276</v>
      </c>
      <c r="F8" s="7" t="s">
        <v>277</v>
      </c>
      <c r="G8" s="7" t="s">
        <v>278</v>
      </c>
      <c r="H8" s="444"/>
      <c r="I8" s="7" t="s">
        <v>275</v>
      </c>
      <c r="J8" s="7" t="s">
        <v>276</v>
      </c>
      <c r="K8" s="7" t="s">
        <v>277</v>
      </c>
      <c r="L8" s="7" t="s">
        <v>278</v>
      </c>
      <c r="M8" s="444"/>
      <c r="N8" s="7" t="s">
        <v>279</v>
      </c>
      <c r="O8" s="7" t="s">
        <v>280</v>
      </c>
      <c r="P8" s="7" t="s">
        <v>281</v>
      </c>
      <c r="Q8" s="7" t="s">
        <v>40</v>
      </c>
      <c r="R8" s="444"/>
      <c r="S8" s="7" t="s">
        <v>279</v>
      </c>
      <c r="T8" s="7" t="s">
        <v>280</v>
      </c>
      <c r="U8" s="7" t="s">
        <v>281</v>
      </c>
      <c r="V8" s="7" t="s">
        <v>40</v>
      </c>
      <c r="W8" s="444"/>
      <c r="X8" s="7" t="s">
        <v>279</v>
      </c>
      <c r="Y8" s="7" t="s">
        <v>280</v>
      </c>
      <c r="Z8" s="7" t="s">
        <v>281</v>
      </c>
      <c r="AA8" s="7" t="s">
        <v>40</v>
      </c>
    </row>
    <row r="9" spans="1:27" ht="18.75">
      <c r="A9" s="91">
        <v>1</v>
      </c>
      <c r="B9" s="6">
        <v>2</v>
      </c>
      <c r="C9" s="6">
        <v>3</v>
      </c>
      <c r="D9" s="6">
        <v>4</v>
      </c>
      <c r="E9" s="6">
        <v>5</v>
      </c>
      <c r="F9" s="6">
        <v>6</v>
      </c>
      <c r="G9" s="6">
        <v>7</v>
      </c>
      <c r="H9" s="6">
        <v>8</v>
      </c>
      <c r="I9" s="6">
        <v>9</v>
      </c>
      <c r="J9" s="6">
        <v>10</v>
      </c>
      <c r="K9" s="6">
        <v>11</v>
      </c>
      <c r="L9" s="6">
        <v>12</v>
      </c>
      <c r="M9" s="6">
        <v>13</v>
      </c>
      <c r="N9" s="6">
        <v>14</v>
      </c>
      <c r="O9" s="6">
        <v>15</v>
      </c>
      <c r="P9" s="6">
        <v>16</v>
      </c>
      <c r="Q9" s="6">
        <v>17</v>
      </c>
      <c r="R9" s="6">
        <v>18</v>
      </c>
      <c r="S9" s="6">
        <v>19</v>
      </c>
      <c r="T9" s="6">
        <v>20</v>
      </c>
      <c r="U9" s="6">
        <v>21</v>
      </c>
      <c r="V9" s="6">
        <v>22</v>
      </c>
      <c r="W9" s="6">
        <v>23</v>
      </c>
      <c r="X9" s="6">
        <v>24</v>
      </c>
      <c r="Y9" s="6">
        <v>25</v>
      </c>
      <c r="Z9" s="6">
        <v>26</v>
      </c>
      <c r="AA9" s="6">
        <v>27</v>
      </c>
    </row>
    <row r="10" spans="1:27" ht="20.25">
      <c r="A10" s="263" t="s">
        <v>283</v>
      </c>
      <c r="B10" s="305" t="s">
        <v>1</v>
      </c>
      <c r="C10" s="264">
        <f t="shared" ref="C10:C19" si="0">D10+E10+F10+G10</f>
        <v>0</v>
      </c>
      <c r="D10" s="265"/>
      <c r="E10" s="266"/>
      <c r="F10" s="267"/>
      <c r="G10" s="267"/>
      <c r="H10" s="234">
        <f t="shared" ref="H10:H22" si="1">I10+J10+K10+L10</f>
        <v>0</v>
      </c>
      <c r="I10" s="234"/>
      <c r="J10" s="234"/>
      <c r="K10" s="234"/>
      <c r="L10" s="234"/>
      <c r="M10" s="234">
        <f t="shared" ref="M10:M19" si="2">N10+O10+P10+Q10</f>
        <v>0</v>
      </c>
      <c r="N10" s="234"/>
      <c r="O10" s="234"/>
      <c r="P10" s="234"/>
      <c r="Q10" s="234"/>
      <c r="R10" s="234">
        <f t="shared" ref="R10:R19" si="3">S10+T10+U10+V10</f>
        <v>0</v>
      </c>
      <c r="S10" s="234"/>
      <c r="T10" s="234"/>
      <c r="U10" s="234"/>
      <c r="V10" s="234"/>
      <c r="W10" s="234">
        <f>C10+H10+R10</f>
        <v>0</v>
      </c>
      <c r="X10" s="234">
        <f>D10+I10+S10</f>
        <v>0</v>
      </c>
      <c r="Y10" s="234">
        <f>E10+J10+O10+T10</f>
        <v>0</v>
      </c>
      <c r="Z10" s="268">
        <f>F10+K10+P10+U10</f>
        <v>0</v>
      </c>
      <c r="AA10" s="268">
        <f>G10+L10+Q10+V10</f>
        <v>0</v>
      </c>
    </row>
    <row r="11" spans="1:27" ht="36" customHeight="1">
      <c r="A11" s="269" t="s">
        <v>284</v>
      </c>
      <c r="B11" s="306" t="s">
        <v>458</v>
      </c>
      <c r="C11" s="270"/>
      <c r="D11" s="270"/>
      <c r="E11" s="270"/>
      <c r="F11" s="270"/>
      <c r="G11" s="270"/>
      <c r="H11" s="243">
        <f>I11+J11+K11+L11</f>
        <v>55298</v>
      </c>
      <c r="I11" s="271">
        <f>I12+I13</f>
        <v>99.2</v>
      </c>
      <c r="J11" s="271">
        <f t="shared" ref="J11:L11" si="4">J12+J13</f>
        <v>11582.1</v>
      </c>
      <c r="K11" s="271">
        <f t="shared" si="4"/>
        <v>16454.400000000001</v>
      </c>
      <c r="L11" s="271">
        <f t="shared" si="4"/>
        <v>27162.3</v>
      </c>
      <c r="M11" s="233">
        <f t="shared" si="2"/>
        <v>0</v>
      </c>
      <c r="N11" s="233"/>
      <c r="O11" s="233"/>
      <c r="P11" s="233"/>
      <c r="Q11" s="233"/>
      <c r="R11" s="233">
        <f t="shared" si="3"/>
        <v>0</v>
      </c>
      <c r="S11" s="233"/>
      <c r="T11" s="233"/>
      <c r="U11" s="233"/>
      <c r="V11" s="233"/>
      <c r="W11" s="233">
        <f>C11+H11+M11+R11</f>
        <v>55298</v>
      </c>
      <c r="X11" s="233">
        <f t="shared" ref="X11:AA11" si="5">D11+I11+N11+S11</f>
        <v>99.2</v>
      </c>
      <c r="Y11" s="233">
        <f t="shared" si="5"/>
        <v>11582.1</v>
      </c>
      <c r="Z11" s="233">
        <f t="shared" si="5"/>
        <v>16454.400000000001</v>
      </c>
      <c r="AA11" s="233">
        <f t="shared" si="5"/>
        <v>27162.3</v>
      </c>
    </row>
    <row r="12" spans="1:27" ht="38.25" customHeight="1">
      <c r="A12" s="269"/>
      <c r="B12" s="307" t="s">
        <v>422</v>
      </c>
      <c r="C12" s="270"/>
      <c r="D12" s="270"/>
      <c r="E12" s="270"/>
      <c r="F12" s="270"/>
      <c r="G12" s="270"/>
      <c r="H12" s="264">
        <f>I12+J12+K12+L12</f>
        <v>55198.8</v>
      </c>
      <c r="I12" s="272">
        <v>0</v>
      </c>
      <c r="J12" s="272">
        <v>11582.1</v>
      </c>
      <c r="K12" s="272">
        <v>16454.400000000001</v>
      </c>
      <c r="L12" s="272">
        <v>27162.3</v>
      </c>
      <c r="M12" s="234"/>
      <c r="N12" s="234"/>
      <c r="O12" s="234"/>
      <c r="P12" s="234"/>
      <c r="Q12" s="234"/>
      <c r="R12" s="234"/>
      <c r="S12" s="234"/>
      <c r="T12" s="234"/>
      <c r="U12" s="234"/>
      <c r="V12" s="234"/>
      <c r="W12" s="233">
        <f>C12+H12+M12+R12</f>
        <v>55198.8</v>
      </c>
      <c r="X12" s="233">
        <f t="shared" ref="X12:AA12" si="6">D12+I12+N12+S12</f>
        <v>0</v>
      </c>
      <c r="Y12" s="233">
        <f t="shared" si="6"/>
        <v>11582.1</v>
      </c>
      <c r="Z12" s="233">
        <f t="shared" si="6"/>
        <v>16454.400000000001</v>
      </c>
      <c r="AA12" s="233">
        <f t="shared" si="6"/>
        <v>27162.3</v>
      </c>
    </row>
    <row r="13" spans="1:27" ht="38.25" customHeight="1">
      <c r="A13" s="269"/>
      <c r="B13" s="8" t="s">
        <v>425</v>
      </c>
      <c r="C13" s="270"/>
      <c r="D13" s="303"/>
      <c r="E13" s="270"/>
      <c r="F13" s="270"/>
      <c r="G13" s="270"/>
      <c r="H13" s="264">
        <f>I13+J13+K13+L13</f>
        <v>99.2</v>
      </c>
      <c r="I13" s="272">
        <v>99.2</v>
      </c>
      <c r="J13" s="272">
        <v>0</v>
      </c>
      <c r="K13" s="272">
        <v>0</v>
      </c>
      <c r="L13" s="272">
        <v>0</v>
      </c>
      <c r="M13" s="234"/>
      <c r="N13" s="234"/>
      <c r="O13" s="234"/>
      <c r="P13" s="234"/>
      <c r="Q13" s="234"/>
      <c r="R13" s="234"/>
      <c r="S13" s="234"/>
      <c r="T13" s="234"/>
      <c r="U13" s="234"/>
      <c r="V13" s="234"/>
      <c r="W13" s="233">
        <f>C13+H13+M13+R13</f>
        <v>99.2</v>
      </c>
      <c r="X13" s="233">
        <f t="shared" ref="X13" si="7">D13+I13+N13+S13</f>
        <v>99.2</v>
      </c>
      <c r="Y13" s="233">
        <f t="shared" ref="Y13" si="8">E13+J13+O13+T13</f>
        <v>0</v>
      </c>
      <c r="Z13" s="233">
        <f t="shared" ref="Z13" si="9">F13+K13+P13+U13</f>
        <v>0</v>
      </c>
      <c r="AA13" s="233">
        <f t="shared" ref="AA13" si="10">G13+L13+Q13+V13</f>
        <v>0</v>
      </c>
    </row>
    <row r="14" spans="1:27" ht="37.5">
      <c r="A14" s="269" t="s">
        <v>285</v>
      </c>
      <c r="B14" s="307" t="s">
        <v>14</v>
      </c>
      <c r="C14" s="264">
        <f t="shared" si="0"/>
        <v>0</v>
      </c>
      <c r="D14" s="272"/>
      <c r="E14" s="229"/>
      <c r="F14" s="229"/>
      <c r="G14" s="229"/>
      <c r="H14" s="234">
        <f t="shared" si="1"/>
        <v>0</v>
      </c>
      <c r="I14" s="234"/>
      <c r="J14" s="234"/>
      <c r="K14" s="234"/>
      <c r="L14" s="234"/>
      <c r="M14" s="234">
        <f t="shared" si="2"/>
        <v>0</v>
      </c>
      <c r="N14" s="234"/>
      <c r="O14" s="234"/>
      <c r="P14" s="234"/>
      <c r="Q14" s="234"/>
      <c r="R14" s="234">
        <f t="shared" si="3"/>
        <v>0</v>
      </c>
      <c r="S14" s="234"/>
      <c r="T14" s="234"/>
      <c r="U14" s="234"/>
      <c r="V14" s="234"/>
      <c r="W14" s="234">
        <f t="shared" ref="W14:X19" si="11">C14+H14+R14</f>
        <v>0</v>
      </c>
      <c r="X14" s="234">
        <f t="shared" si="11"/>
        <v>0</v>
      </c>
      <c r="Y14" s="234">
        <f t="shared" ref="Y14:AA22" si="12">E14+J14+O14+T14</f>
        <v>0</v>
      </c>
      <c r="Z14" s="268">
        <f t="shared" si="12"/>
        <v>0</v>
      </c>
      <c r="AA14" s="268">
        <f t="shared" si="12"/>
        <v>0</v>
      </c>
    </row>
    <row r="15" spans="1:27" ht="62.25" customHeight="1">
      <c r="A15" s="269" t="s">
        <v>287</v>
      </c>
      <c r="B15" s="307" t="s">
        <v>286</v>
      </c>
      <c r="C15" s="264">
        <f t="shared" si="0"/>
        <v>0</v>
      </c>
      <c r="D15" s="272"/>
      <c r="E15" s="229"/>
      <c r="F15" s="229"/>
      <c r="G15" s="229"/>
      <c r="H15" s="234">
        <f t="shared" si="1"/>
        <v>0</v>
      </c>
      <c r="I15" s="234"/>
      <c r="J15" s="234"/>
      <c r="K15" s="234"/>
      <c r="L15" s="234"/>
      <c r="M15" s="234">
        <f t="shared" si="2"/>
        <v>0</v>
      </c>
      <c r="N15" s="234"/>
      <c r="O15" s="234"/>
      <c r="P15" s="234"/>
      <c r="Q15" s="234"/>
      <c r="R15" s="234">
        <f t="shared" si="3"/>
        <v>0</v>
      </c>
      <c r="S15" s="234"/>
      <c r="T15" s="234"/>
      <c r="U15" s="234"/>
      <c r="V15" s="234"/>
      <c r="W15" s="234">
        <f t="shared" si="11"/>
        <v>0</v>
      </c>
      <c r="X15" s="234">
        <f t="shared" si="11"/>
        <v>0</v>
      </c>
      <c r="Y15" s="234">
        <f t="shared" si="12"/>
        <v>0</v>
      </c>
      <c r="Z15" s="268">
        <f t="shared" si="12"/>
        <v>0</v>
      </c>
      <c r="AA15" s="268">
        <f t="shared" si="12"/>
        <v>0</v>
      </c>
    </row>
    <row r="16" spans="1:27" ht="56.25">
      <c r="A16" s="269" t="s">
        <v>289</v>
      </c>
      <c r="B16" s="306" t="s">
        <v>288</v>
      </c>
      <c r="C16" s="243">
        <f t="shared" si="0"/>
        <v>0</v>
      </c>
      <c r="D16" s="271"/>
      <c r="E16" s="271"/>
      <c r="F16" s="271"/>
      <c r="G16" s="271"/>
      <c r="H16" s="233">
        <f t="shared" si="1"/>
        <v>4370.5</v>
      </c>
      <c r="I16" s="233">
        <f>I17+I18</f>
        <v>0</v>
      </c>
      <c r="J16" s="233">
        <f t="shared" ref="J16:L16" si="13">J17+J18</f>
        <v>1500</v>
      </c>
      <c r="K16" s="233">
        <f t="shared" si="13"/>
        <v>2070.5</v>
      </c>
      <c r="L16" s="233">
        <f t="shared" si="13"/>
        <v>800</v>
      </c>
      <c r="M16" s="233">
        <f t="shared" si="2"/>
        <v>0</v>
      </c>
      <c r="N16" s="233"/>
      <c r="O16" s="233"/>
      <c r="P16" s="233"/>
      <c r="Q16" s="233"/>
      <c r="R16" s="233">
        <f t="shared" si="3"/>
        <v>0</v>
      </c>
      <c r="S16" s="233"/>
      <c r="T16" s="233"/>
      <c r="U16" s="233"/>
      <c r="V16" s="233"/>
      <c r="W16" s="233">
        <f>C16+H16+M16+R16</f>
        <v>4370.5</v>
      </c>
      <c r="X16" s="233">
        <f>X17+X18</f>
        <v>0</v>
      </c>
      <c r="Y16" s="233">
        <f t="shared" ref="Y16:AA16" si="14">Y17+Y18</f>
        <v>1500</v>
      </c>
      <c r="Z16" s="233">
        <f t="shared" si="14"/>
        <v>2070.5</v>
      </c>
      <c r="AA16" s="233">
        <f t="shared" si="14"/>
        <v>800</v>
      </c>
    </row>
    <row r="17" spans="1:27" ht="40.5" customHeight="1">
      <c r="A17" s="269"/>
      <c r="B17" s="307" t="s">
        <v>454</v>
      </c>
      <c r="C17" s="264"/>
      <c r="D17" s="270"/>
      <c r="E17" s="270"/>
      <c r="F17" s="270"/>
      <c r="G17" s="270"/>
      <c r="H17" s="233">
        <f t="shared" si="1"/>
        <v>1370.5</v>
      </c>
      <c r="I17" s="272">
        <v>0</v>
      </c>
      <c r="J17" s="272">
        <v>0</v>
      </c>
      <c r="K17" s="272">
        <v>570.5</v>
      </c>
      <c r="L17" s="272">
        <v>800</v>
      </c>
      <c r="M17" s="234"/>
      <c r="N17" s="234"/>
      <c r="O17" s="234"/>
      <c r="P17" s="234"/>
      <c r="Q17" s="234"/>
      <c r="R17" s="234"/>
      <c r="S17" s="234"/>
      <c r="T17" s="234"/>
      <c r="U17" s="234"/>
      <c r="V17" s="234"/>
      <c r="W17" s="234">
        <f t="shared" si="11"/>
        <v>1370.5</v>
      </c>
      <c r="X17" s="234">
        <f t="shared" ref="X17:X22" si="15">D17+I17+N17+S17</f>
        <v>0</v>
      </c>
      <c r="Y17" s="234">
        <f t="shared" ref="Y17:Y18" si="16">E17+J17+O17+T17</f>
        <v>0</v>
      </c>
      <c r="Z17" s="234">
        <f t="shared" ref="Z17:Z18" si="17">F17+K17+P17+U17</f>
        <v>570.5</v>
      </c>
      <c r="AA17" s="234">
        <f t="shared" ref="AA17:AA18" si="18">G17+L17+Q17+V17</f>
        <v>800</v>
      </c>
    </row>
    <row r="18" spans="1:27" ht="63.75" customHeight="1">
      <c r="A18" s="269"/>
      <c r="B18" s="307" t="s">
        <v>449</v>
      </c>
      <c r="C18" s="264"/>
      <c r="D18" s="270"/>
      <c r="E18" s="270"/>
      <c r="F18" s="270"/>
      <c r="G18" s="270"/>
      <c r="H18" s="233">
        <f t="shared" si="1"/>
        <v>3000</v>
      </c>
      <c r="I18" s="272">
        <v>0</v>
      </c>
      <c r="J18" s="272">
        <v>1500</v>
      </c>
      <c r="K18" s="272">
        <v>1500</v>
      </c>
      <c r="L18" s="272">
        <v>0</v>
      </c>
      <c r="M18" s="234"/>
      <c r="N18" s="234"/>
      <c r="O18" s="234"/>
      <c r="P18" s="234"/>
      <c r="Q18" s="234"/>
      <c r="R18" s="234"/>
      <c r="S18" s="234"/>
      <c r="T18" s="234"/>
      <c r="U18" s="234"/>
      <c r="V18" s="234"/>
      <c r="W18" s="234">
        <f t="shared" si="11"/>
        <v>3000</v>
      </c>
      <c r="X18" s="234">
        <f t="shared" si="15"/>
        <v>0</v>
      </c>
      <c r="Y18" s="234">
        <f t="shared" si="16"/>
        <v>1500</v>
      </c>
      <c r="Z18" s="234">
        <f t="shared" si="17"/>
        <v>1500</v>
      </c>
      <c r="AA18" s="234">
        <f t="shared" si="18"/>
        <v>0</v>
      </c>
    </row>
    <row r="19" spans="1:27" ht="27" customHeight="1">
      <c r="A19" s="269" t="s">
        <v>290</v>
      </c>
      <c r="B19" s="308" t="s">
        <v>249</v>
      </c>
      <c r="C19" s="243">
        <f t="shared" si="0"/>
        <v>0</v>
      </c>
      <c r="D19" s="271"/>
      <c r="E19" s="271"/>
      <c r="F19" s="271"/>
      <c r="G19" s="271"/>
      <c r="H19" s="233">
        <f t="shared" si="1"/>
        <v>16200</v>
      </c>
      <c r="I19" s="233">
        <f>I20+I21+I22</f>
        <v>0</v>
      </c>
      <c r="J19" s="233">
        <f t="shared" ref="J19:L19" si="19">J20+J21+J22</f>
        <v>950</v>
      </c>
      <c r="K19" s="233">
        <f t="shared" si="19"/>
        <v>900</v>
      </c>
      <c r="L19" s="233">
        <f t="shared" si="19"/>
        <v>14350</v>
      </c>
      <c r="M19" s="233">
        <f t="shared" si="2"/>
        <v>0</v>
      </c>
      <c r="N19" s="233"/>
      <c r="O19" s="233"/>
      <c r="P19" s="233"/>
      <c r="Q19" s="233"/>
      <c r="R19" s="233">
        <f t="shared" si="3"/>
        <v>0</v>
      </c>
      <c r="S19" s="233"/>
      <c r="T19" s="233"/>
      <c r="U19" s="233"/>
      <c r="V19" s="233"/>
      <c r="W19" s="233">
        <f>C19+H19+M19+R19</f>
        <v>16200</v>
      </c>
      <c r="X19" s="233">
        <f t="shared" si="11"/>
        <v>0</v>
      </c>
      <c r="Y19" s="233">
        <f t="shared" si="12"/>
        <v>950</v>
      </c>
      <c r="Z19" s="273">
        <f t="shared" si="12"/>
        <v>900</v>
      </c>
      <c r="AA19" s="273">
        <f t="shared" si="12"/>
        <v>14350</v>
      </c>
    </row>
    <row r="20" spans="1:27" ht="44.25" customHeight="1">
      <c r="A20" s="274"/>
      <c r="B20" s="309" t="s">
        <v>536</v>
      </c>
      <c r="C20" s="243"/>
      <c r="D20" s="270"/>
      <c r="E20" s="270"/>
      <c r="F20" s="270"/>
      <c r="G20" s="270"/>
      <c r="H20" s="233">
        <f t="shared" si="1"/>
        <v>350</v>
      </c>
      <c r="I20" s="272">
        <v>0</v>
      </c>
      <c r="J20" s="272">
        <v>350</v>
      </c>
      <c r="K20" s="272">
        <v>0</v>
      </c>
      <c r="L20" s="272">
        <v>0</v>
      </c>
      <c r="M20" s="234"/>
      <c r="N20" s="234"/>
      <c r="O20" s="234"/>
      <c r="P20" s="234"/>
      <c r="Q20" s="234"/>
      <c r="R20" s="234"/>
      <c r="S20" s="234"/>
      <c r="T20" s="234"/>
      <c r="U20" s="234"/>
      <c r="V20" s="234"/>
      <c r="W20" s="233">
        <f t="shared" ref="W20:W22" si="20">C20+H20+M20+R20</f>
        <v>350</v>
      </c>
      <c r="X20" s="234">
        <f t="shared" si="15"/>
        <v>0</v>
      </c>
      <c r="Y20" s="234">
        <f t="shared" si="12"/>
        <v>350</v>
      </c>
      <c r="Z20" s="234">
        <f t="shared" si="12"/>
        <v>0</v>
      </c>
      <c r="AA20" s="234">
        <f t="shared" si="12"/>
        <v>0</v>
      </c>
    </row>
    <row r="21" spans="1:27" ht="37.5">
      <c r="A21" s="274"/>
      <c r="B21" s="309" t="s">
        <v>537</v>
      </c>
      <c r="C21" s="243"/>
      <c r="D21" s="270"/>
      <c r="E21" s="270"/>
      <c r="F21" s="270"/>
      <c r="G21" s="270"/>
      <c r="H21" s="233">
        <f t="shared" si="1"/>
        <v>14350</v>
      </c>
      <c r="I21" s="272">
        <v>0</v>
      </c>
      <c r="J21" s="272">
        <v>0</v>
      </c>
      <c r="K21" s="272">
        <v>0</v>
      </c>
      <c r="L21" s="272">
        <v>14350</v>
      </c>
      <c r="M21" s="234"/>
      <c r="N21" s="234"/>
      <c r="O21" s="234"/>
      <c r="P21" s="234"/>
      <c r="Q21" s="234"/>
      <c r="R21" s="234"/>
      <c r="S21" s="234"/>
      <c r="T21" s="234"/>
      <c r="U21" s="234"/>
      <c r="V21" s="234"/>
      <c r="W21" s="233">
        <f t="shared" si="20"/>
        <v>14350</v>
      </c>
      <c r="X21" s="234">
        <f t="shared" si="15"/>
        <v>0</v>
      </c>
      <c r="Y21" s="234">
        <f t="shared" si="12"/>
        <v>0</v>
      </c>
      <c r="Z21" s="234">
        <f t="shared" si="12"/>
        <v>0</v>
      </c>
      <c r="AA21" s="234">
        <f t="shared" si="12"/>
        <v>14350</v>
      </c>
    </row>
    <row r="22" spans="1:27" ht="35.25" customHeight="1">
      <c r="A22" s="274"/>
      <c r="B22" s="309" t="s">
        <v>435</v>
      </c>
      <c r="C22" s="243"/>
      <c r="D22" s="270"/>
      <c r="E22" s="270"/>
      <c r="F22" s="270"/>
      <c r="G22" s="270"/>
      <c r="H22" s="233">
        <f t="shared" si="1"/>
        <v>1500</v>
      </c>
      <c r="I22" s="272">
        <v>0</v>
      </c>
      <c r="J22" s="272">
        <v>600</v>
      </c>
      <c r="K22" s="272">
        <v>900</v>
      </c>
      <c r="L22" s="272">
        <v>0</v>
      </c>
      <c r="M22" s="234"/>
      <c r="N22" s="234"/>
      <c r="O22" s="234"/>
      <c r="P22" s="234"/>
      <c r="Q22" s="234"/>
      <c r="R22" s="234"/>
      <c r="S22" s="234"/>
      <c r="T22" s="234"/>
      <c r="U22" s="234"/>
      <c r="V22" s="234"/>
      <c r="W22" s="233">
        <f t="shared" si="20"/>
        <v>1500</v>
      </c>
      <c r="X22" s="234">
        <f t="shared" si="15"/>
        <v>0</v>
      </c>
      <c r="Y22" s="234">
        <f t="shared" si="12"/>
        <v>600</v>
      </c>
      <c r="Z22" s="234">
        <f t="shared" si="12"/>
        <v>900</v>
      </c>
      <c r="AA22" s="234">
        <f t="shared" si="12"/>
        <v>0</v>
      </c>
    </row>
    <row r="23" spans="1:27" ht="30.75" customHeight="1">
      <c r="A23" s="442" t="s">
        <v>28</v>
      </c>
      <c r="B23" s="443"/>
      <c r="C23" s="243">
        <f>C11+C14+C15+C16+C19+C10</f>
        <v>0</v>
      </c>
      <c r="D23" s="243"/>
      <c r="E23" s="243"/>
      <c r="F23" s="243"/>
      <c r="G23" s="243"/>
      <c r="H23" s="271">
        <f>H11+H14+H15+H16+H19+H10</f>
        <v>75868.5</v>
      </c>
      <c r="I23" s="271">
        <f t="shared" ref="I23:L23" si="21">I11+I14+I15+I16+I19+I10</f>
        <v>99.2</v>
      </c>
      <c r="J23" s="271">
        <f t="shared" si="21"/>
        <v>14032.1</v>
      </c>
      <c r="K23" s="271">
        <f t="shared" si="21"/>
        <v>19424.900000000001</v>
      </c>
      <c r="L23" s="271">
        <f t="shared" si="21"/>
        <v>42312.3</v>
      </c>
      <c r="M23" s="233">
        <f>M10+M11+M14+M15+M16+M19</f>
        <v>0</v>
      </c>
      <c r="N23" s="233"/>
      <c r="O23" s="233"/>
      <c r="P23" s="233"/>
      <c r="Q23" s="233"/>
      <c r="R23" s="233">
        <f>R10+R11+R14+R15+R16+R19</f>
        <v>0</v>
      </c>
      <c r="S23" s="233"/>
      <c r="T23" s="233"/>
      <c r="U23" s="233"/>
      <c r="V23" s="233"/>
      <c r="W23" s="233">
        <f>W11+W14+W15+W16+W19+W10</f>
        <v>75868.5</v>
      </c>
      <c r="X23" s="233">
        <f>X10+X11+X14+X15+X16+X19</f>
        <v>99.2</v>
      </c>
      <c r="Y23" s="233">
        <f>Y10+Y11+Y14+Y15+Y16+Y19</f>
        <v>14032.1</v>
      </c>
      <c r="Z23" s="233">
        <f>Z10+Z11+Z14+Z15+Z16+Z19</f>
        <v>19424.900000000001</v>
      </c>
      <c r="AA23" s="233">
        <f>AA10+AA11+AA14+AA15+AA16+AA19</f>
        <v>42312.3</v>
      </c>
    </row>
    <row r="24" spans="1:27" ht="26.25" customHeight="1">
      <c r="A24" s="454" t="s">
        <v>282</v>
      </c>
      <c r="B24" s="443"/>
      <c r="C24" s="275"/>
      <c r="D24" s="276"/>
      <c r="E24" s="277"/>
      <c r="F24" s="277"/>
      <c r="G24" s="278"/>
      <c r="H24" s="229">
        <f>I24+J24+K24+L24</f>
        <v>100</v>
      </c>
      <c r="I24" s="229">
        <f>I23/H23*100</f>
        <v>0.13075255211319586</v>
      </c>
      <c r="J24" s="229">
        <f>J23/H23*100</f>
        <v>18.495291194632816</v>
      </c>
      <c r="K24" s="229">
        <f>K23/H23*100</f>
        <v>25.603379531689701</v>
      </c>
      <c r="L24" s="229">
        <f>L23/H23*100</f>
        <v>55.770576721564289</v>
      </c>
      <c r="M24" s="279"/>
      <c r="N24" s="279"/>
      <c r="O24" s="279"/>
      <c r="P24" s="279"/>
      <c r="Q24" s="229"/>
      <c r="R24" s="279"/>
      <c r="S24" s="279"/>
      <c r="T24" s="279"/>
      <c r="U24" s="279"/>
      <c r="V24" s="229"/>
      <c r="W24" s="229">
        <f>X24+Y24+Z24+AA24</f>
        <v>100</v>
      </c>
      <c r="X24" s="229">
        <f>X23/W23*100</f>
        <v>0.13075255211319586</v>
      </c>
      <c r="Y24" s="229">
        <f>Y23/W23*100</f>
        <v>18.495291194632816</v>
      </c>
      <c r="Z24" s="229">
        <f>Z23/W23*100</f>
        <v>25.603379531689701</v>
      </c>
      <c r="AA24" s="229">
        <f>AA23/W23*100</f>
        <v>55.770576721564289</v>
      </c>
    </row>
    <row r="25" spans="1:27" ht="18.75">
      <c r="A25" s="2"/>
      <c r="B25" s="19"/>
      <c r="C25" s="19"/>
      <c r="D25" s="19"/>
      <c r="E25" s="2"/>
      <c r="F25" s="2"/>
      <c r="G25" s="2"/>
      <c r="H25" s="2"/>
      <c r="I25" s="2"/>
      <c r="J25" s="2"/>
      <c r="K25" s="2"/>
      <c r="L25" s="2"/>
      <c r="M25" s="2"/>
      <c r="N25" s="2"/>
      <c r="O25" s="2"/>
      <c r="P25" s="2"/>
      <c r="Q25" s="2"/>
    </row>
    <row r="26" spans="1:27" ht="18.75">
      <c r="A26" s="453" t="s">
        <v>296</v>
      </c>
      <c r="B26" s="453"/>
      <c r="C26" s="453"/>
      <c r="D26" s="139"/>
      <c r="N26" s="2"/>
      <c r="O26" s="2"/>
      <c r="P26" s="2"/>
      <c r="Q26" s="2"/>
    </row>
    <row r="27" spans="1:27" ht="15" customHeight="1">
      <c r="A27" s="134"/>
      <c r="N27" s="2"/>
      <c r="O27" s="2"/>
      <c r="P27" s="2"/>
      <c r="Q27" s="2"/>
    </row>
    <row r="28" spans="1:27" ht="18.75">
      <c r="A28" s="447" t="s">
        <v>291</v>
      </c>
      <c r="B28" s="447" t="s">
        <v>303</v>
      </c>
      <c r="C28" s="447" t="s">
        <v>292</v>
      </c>
      <c r="D28" s="447" t="s">
        <v>297</v>
      </c>
      <c r="E28" s="447" t="s">
        <v>298</v>
      </c>
      <c r="F28" s="447" t="s">
        <v>299</v>
      </c>
      <c r="G28" s="450" t="s">
        <v>66</v>
      </c>
      <c r="H28" s="451"/>
      <c r="I28" s="451"/>
      <c r="J28" s="451"/>
      <c r="K28" s="451"/>
      <c r="L28" s="450" t="s">
        <v>302</v>
      </c>
      <c r="M28" s="458" t="s">
        <v>304</v>
      </c>
      <c r="N28" s="2"/>
      <c r="O28" s="2"/>
      <c r="P28" s="2"/>
      <c r="Q28" s="2"/>
    </row>
    <row r="29" spans="1:27" ht="18.75">
      <c r="A29" s="448"/>
      <c r="B29" s="448"/>
      <c r="C29" s="448"/>
      <c r="D29" s="448"/>
      <c r="E29" s="448"/>
      <c r="F29" s="448"/>
      <c r="G29" s="447" t="s">
        <v>300</v>
      </c>
      <c r="H29" s="462" t="s">
        <v>301</v>
      </c>
      <c r="I29" s="450" t="s">
        <v>293</v>
      </c>
      <c r="J29" s="450"/>
      <c r="K29" s="450"/>
      <c r="L29" s="452"/>
      <c r="M29" s="459"/>
      <c r="N29" s="2"/>
      <c r="O29" s="2"/>
      <c r="P29" s="2"/>
      <c r="Q29" s="2"/>
    </row>
    <row r="30" spans="1:27" ht="42" customHeight="1">
      <c r="A30" s="449"/>
      <c r="B30" s="449"/>
      <c r="C30" s="449"/>
      <c r="D30" s="449"/>
      <c r="E30" s="449"/>
      <c r="F30" s="449"/>
      <c r="G30" s="461"/>
      <c r="H30" s="463"/>
      <c r="I30" s="257" t="s">
        <v>294</v>
      </c>
      <c r="J30" s="257" t="s">
        <v>295</v>
      </c>
      <c r="K30" s="257" t="s">
        <v>329</v>
      </c>
      <c r="L30" s="452"/>
      <c r="M30" s="460"/>
      <c r="N30" s="2"/>
      <c r="O30" s="2"/>
      <c r="P30" s="2"/>
      <c r="Q30" s="2"/>
    </row>
    <row r="31" spans="1:27" ht="18.75">
      <c r="A31" s="107">
        <v>1</v>
      </c>
      <c r="B31" s="107">
        <v>2</v>
      </c>
      <c r="C31" s="107">
        <v>3</v>
      </c>
      <c r="D31" s="107">
        <v>4</v>
      </c>
      <c r="E31" s="107">
        <v>5</v>
      </c>
      <c r="F31" s="107">
        <v>6</v>
      </c>
      <c r="G31" s="107">
        <v>7</v>
      </c>
      <c r="H31" s="107">
        <v>8</v>
      </c>
      <c r="I31" s="107">
        <v>9</v>
      </c>
      <c r="J31" s="107">
        <v>10</v>
      </c>
      <c r="K31" s="107">
        <v>11</v>
      </c>
      <c r="L31" s="107">
        <v>12</v>
      </c>
      <c r="M31" s="107">
        <v>13</v>
      </c>
      <c r="N31" s="2"/>
      <c r="O31" s="2"/>
      <c r="P31" s="2"/>
      <c r="Q31" s="2"/>
    </row>
    <row r="32" spans="1:27" ht="18.75">
      <c r="A32" s="135"/>
      <c r="B32" s="136"/>
      <c r="C32" s="135"/>
      <c r="D32" s="135"/>
      <c r="E32" s="135"/>
      <c r="F32" s="135"/>
      <c r="G32" s="135"/>
      <c r="H32" s="137"/>
      <c r="I32" s="135"/>
      <c r="J32" s="135"/>
      <c r="K32" s="135"/>
      <c r="L32" s="136"/>
      <c r="M32" s="135"/>
      <c r="N32" s="2"/>
      <c r="O32" s="2"/>
      <c r="P32" s="2"/>
      <c r="Q32" s="2"/>
    </row>
    <row r="33" spans="1:17" ht="18.75">
      <c r="A33" s="135"/>
      <c r="B33" s="136"/>
      <c r="C33" s="135"/>
      <c r="D33" s="135"/>
      <c r="E33" s="135"/>
      <c r="F33" s="135"/>
      <c r="G33" s="135"/>
      <c r="H33" s="137"/>
      <c r="I33" s="135"/>
      <c r="J33" s="135"/>
      <c r="K33" s="135"/>
      <c r="L33" s="136"/>
      <c r="M33" s="135"/>
      <c r="N33" s="2"/>
      <c r="O33" s="2"/>
      <c r="P33" s="2"/>
      <c r="Q33" s="2"/>
    </row>
    <row r="34" spans="1:17" ht="18.75">
      <c r="A34" s="135"/>
      <c r="B34" s="136"/>
      <c r="C34" s="135"/>
      <c r="D34" s="135"/>
      <c r="E34" s="135"/>
      <c r="F34" s="135"/>
      <c r="G34" s="135"/>
      <c r="H34" s="137"/>
      <c r="I34" s="135"/>
      <c r="J34" s="135"/>
      <c r="K34" s="135"/>
      <c r="L34" s="136"/>
      <c r="M34" s="135"/>
      <c r="N34" s="2"/>
      <c r="O34" s="2"/>
      <c r="P34" s="2"/>
      <c r="Q34" s="2"/>
    </row>
    <row r="35" spans="1:17" ht="18.75">
      <c r="A35" s="446" t="s">
        <v>28</v>
      </c>
      <c r="B35" s="446"/>
      <c r="C35" s="446"/>
      <c r="D35" s="138"/>
      <c r="E35" s="138"/>
      <c r="F35" s="138"/>
      <c r="G35" s="138"/>
      <c r="H35" s="138"/>
      <c r="I35" s="138"/>
      <c r="J35" s="138"/>
      <c r="K35" s="138"/>
      <c r="L35" s="136"/>
      <c r="M35" s="135"/>
      <c r="N35" s="2"/>
      <c r="O35" s="2"/>
      <c r="P35" s="2"/>
      <c r="Q35" s="2"/>
    </row>
    <row r="36" spans="1:17" ht="18.75">
      <c r="A36" s="258"/>
      <c r="B36" s="258"/>
      <c r="C36" s="258"/>
      <c r="D36" s="259"/>
      <c r="E36" s="259"/>
      <c r="F36" s="259"/>
      <c r="G36" s="259"/>
      <c r="H36" s="259"/>
      <c r="I36" s="259"/>
      <c r="J36" s="259"/>
      <c r="K36" s="259"/>
      <c r="L36" s="260"/>
      <c r="M36" s="261"/>
      <c r="N36" s="2"/>
      <c r="O36" s="2"/>
      <c r="P36" s="2"/>
      <c r="Q36" s="2"/>
    </row>
    <row r="37" spans="1:17" ht="18.75">
      <c r="A37" s="258"/>
      <c r="B37" s="258"/>
      <c r="C37" s="258"/>
      <c r="D37" s="259"/>
      <c r="E37" s="259"/>
      <c r="F37" s="259"/>
      <c r="G37" s="259"/>
      <c r="H37" s="259"/>
      <c r="I37" s="259"/>
      <c r="J37" s="259"/>
      <c r="K37" s="259"/>
      <c r="L37" s="260"/>
      <c r="M37" s="261"/>
      <c r="N37" s="2"/>
      <c r="O37" s="2"/>
      <c r="P37" s="2"/>
      <c r="Q37" s="2"/>
    </row>
    <row r="38" spans="1:17" ht="18.75">
      <c r="A38" s="2"/>
      <c r="B38" s="19"/>
      <c r="C38" s="19"/>
      <c r="D38" s="19"/>
      <c r="E38" s="2"/>
      <c r="F38" s="2"/>
      <c r="G38" s="2"/>
      <c r="H38" s="2"/>
      <c r="I38" s="2"/>
      <c r="J38" s="2"/>
      <c r="K38" s="2"/>
      <c r="L38" s="2"/>
      <c r="M38" s="2"/>
      <c r="N38" s="2"/>
      <c r="O38" s="2"/>
      <c r="P38" s="2"/>
      <c r="Q38" s="2"/>
    </row>
    <row r="39" spans="1:17" ht="18.75">
      <c r="A39" s="2"/>
      <c r="B39" s="19"/>
      <c r="C39" s="19"/>
      <c r="D39" s="19"/>
      <c r="E39" s="2"/>
      <c r="F39" s="2"/>
      <c r="G39" s="2"/>
      <c r="H39" s="2"/>
      <c r="I39" s="2"/>
      <c r="J39" s="2"/>
      <c r="K39" s="2"/>
      <c r="L39" s="2"/>
      <c r="M39" s="2"/>
      <c r="N39" s="2"/>
      <c r="O39" s="2"/>
      <c r="P39" s="2"/>
      <c r="Q39" s="2"/>
    </row>
    <row r="40" spans="1:17" ht="18.75">
      <c r="A40" s="2"/>
      <c r="B40" s="19"/>
      <c r="C40" s="19"/>
      <c r="D40" s="19"/>
      <c r="E40" s="2"/>
      <c r="F40" s="2"/>
      <c r="G40" s="2"/>
      <c r="H40" s="2"/>
      <c r="I40" s="2"/>
      <c r="J40" s="2"/>
      <c r="K40" s="2"/>
      <c r="L40" s="2"/>
      <c r="M40" s="2"/>
      <c r="N40" s="2"/>
      <c r="O40" s="2"/>
      <c r="P40" s="2"/>
      <c r="Q40" s="2"/>
    </row>
    <row r="41" spans="1:17" ht="20.25">
      <c r="A41" s="320" t="s">
        <v>546</v>
      </c>
      <c r="B41" s="19"/>
      <c r="C41" s="19"/>
      <c r="D41" s="19"/>
      <c r="E41" s="2" t="s">
        <v>55</v>
      </c>
      <c r="F41" s="2"/>
      <c r="G41" s="2"/>
      <c r="H41" s="2"/>
      <c r="I41" s="2" t="s">
        <v>307</v>
      </c>
      <c r="J41" s="2"/>
      <c r="K41" s="2"/>
      <c r="L41" s="2"/>
      <c r="M41" s="2"/>
      <c r="N41" s="2"/>
      <c r="O41" s="2"/>
      <c r="P41" s="2"/>
      <c r="Q41" s="2"/>
    </row>
    <row r="42" spans="1:17" ht="18.75">
      <c r="A42" s="2"/>
      <c r="B42" s="19" t="s">
        <v>41</v>
      </c>
      <c r="C42" s="19"/>
      <c r="D42" s="19"/>
      <c r="E42" s="2" t="s">
        <v>306</v>
      </c>
      <c r="F42" s="2"/>
      <c r="G42" s="2"/>
      <c r="H42" s="2"/>
      <c r="I42" s="2" t="s">
        <v>309</v>
      </c>
      <c r="J42" s="2"/>
      <c r="K42" s="2"/>
      <c r="L42" s="2"/>
      <c r="M42" s="2"/>
      <c r="N42" s="2"/>
      <c r="O42" s="2"/>
      <c r="P42" s="2"/>
      <c r="Q42" s="2"/>
    </row>
    <row r="43" spans="1:17" ht="18.75">
      <c r="A43" s="2"/>
      <c r="B43" s="19"/>
      <c r="C43" s="19"/>
      <c r="D43" s="19"/>
      <c r="E43" s="2"/>
      <c r="F43" s="2"/>
      <c r="G43" s="2"/>
      <c r="H43" s="2"/>
      <c r="I43" s="2"/>
      <c r="J43" s="2"/>
      <c r="K43" s="2"/>
      <c r="L43" s="2"/>
      <c r="M43" s="2"/>
      <c r="N43" s="2"/>
      <c r="O43" s="2"/>
      <c r="P43" s="2"/>
      <c r="Q43" s="2"/>
    </row>
  </sheetData>
  <mergeCells count="34">
    <mergeCell ref="C28:C30"/>
    <mergeCell ref="W6:AA6"/>
    <mergeCell ref="R7:R8"/>
    <mergeCell ref="S7:V7"/>
    <mergeCell ref="W7:W8"/>
    <mergeCell ref="X7:AA7"/>
    <mergeCell ref="M28:M30"/>
    <mergeCell ref="G29:G30"/>
    <mergeCell ref="H29:H30"/>
    <mergeCell ref="I29:K29"/>
    <mergeCell ref="D28:D30"/>
    <mergeCell ref="E28:E30"/>
    <mergeCell ref="A4:E4"/>
    <mergeCell ref="A35:C35"/>
    <mergeCell ref="R6:V6"/>
    <mergeCell ref="F28:F30"/>
    <mergeCell ref="G28:K28"/>
    <mergeCell ref="L28:L30"/>
    <mergeCell ref="A26:C26"/>
    <mergeCell ref="A28:A30"/>
    <mergeCell ref="H6:L6"/>
    <mergeCell ref="M6:Q6"/>
    <mergeCell ref="H7:H8"/>
    <mergeCell ref="I7:L7"/>
    <mergeCell ref="M7:M8"/>
    <mergeCell ref="N7:Q7"/>
    <mergeCell ref="A24:B24"/>
    <mergeCell ref="B28:B30"/>
    <mergeCell ref="A6:A8"/>
    <mergeCell ref="B6:B8"/>
    <mergeCell ref="C6:G6"/>
    <mergeCell ref="A23:B23"/>
    <mergeCell ref="C7:C8"/>
    <mergeCell ref="D7:G7"/>
  </mergeCells>
  <pageMargins left="0.23622047244094491" right="0.23622047244094491" top="0.74803149606299213" bottom="0.74803149606299213" header="0.31496062992125984" footer="0.31496062992125984"/>
  <pageSetup paperSize="9" scale="4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11</vt:i4>
      </vt:variant>
    </vt:vector>
  </HeadingPairs>
  <TitlesOfParts>
    <vt:vector size="19" baseType="lpstr">
      <vt:lpstr>Фінплан - основні фінпоказники</vt:lpstr>
      <vt:lpstr>I.Розшифрування до запланованог</vt:lpstr>
      <vt:lpstr>II. Розрахунки з бюджетом</vt:lpstr>
      <vt:lpstr>III. Рух грошових коштів</vt:lpstr>
      <vt:lpstr>IV. Кап. інвестиції</vt:lpstr>
      <vt:lpstr> V. Коефіцієнтний аналіз</vt:lpstr>
      <vt:lpstr>VI. Інформація до фінплану</vt:lpstr>
      <vt:lpstr>VI. Інформація до фінплану2</vt:lpstr>
      <vt:lpstr>' V. Коефіцієнтний аналіз'!Заголовки_для_печати</vt:lpstr>
      <vt:lpstr>'I.Розшифрування до запланованог'!Заголовки_для_печати</vt:lpstr>
      <vt:lpstr>'II. Розрахунки з бюджетом'!Заголовки_для_печати</vt:lpstr>
      <vt:lpstr>'III. Рух грошових коштів'!Заголовки_для_печати</vt:lpstr>
      <vt:lpstr>'Фінплан - основні фінпоказники'!Заголовки_для_печати</vt:lpstr>
      <vt:lpstr>' V. Коефіцієнтний аналіз'!Область_печати</vt:lpstr>
      <vt:lpstr>'I.Розшифрування до запланованог'!Область_печати</vt:lpstr>
      <vt:lpstr>'II. Розрахунки з бюджетом'!Область_печати</vt:lpstr>
      <vt:lpstr>'III. Рух грошових коштів'!Область_печати</vt:lpstr>
      <vt:lpstr>'IV. Кап. інвестиції'!Область_печати</vt:lpstr>
      <vt:lpstr>'Фінплан - основні фінпоказники'!Область_печати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Konova Viktoriya</dc:creator>
  <cp:lastModifiedBy>user</cp:lastModifiedBy>
  <cp:lastPrinted>2021-11-12T09:02:24Z</cp:lastPrinted>
  <dcterms:created xsi:type="dcterms:W3CDTF">2003-03-13T16:00:22Z</dcterms:created>
  <dcterms:modified xsi:type="dcterms:W3CDTF">2021-11-19T07:02:51Z</dcterms:modified>
</cp:coreProperties>
</file>